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'Individual'!$A$2:$AN$41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<sst xmlns="http://schemas.openxmlformats.org/spreadsheetml/2006/main" count="165" uniqueCount="77">
  <si>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</si>
  <si>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</si>
  <si>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</si>
  <si>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</si>
  <si>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</si>
  <si>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</si>
  <si>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</si>
  <si>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</si>
  <si>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</si>
  <si>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</si>
  <si>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</si>
  <si>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</si>
  <si>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</si>
  <si>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</si>
  <si>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</si>
  <si>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</si>
  <si>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</si>
  <si>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</si>
  <si>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</si>
  <si>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</si>
  <si>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</si>
  <si>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</si>
  <si>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</si>
  <si>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</si>
  <si>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</si>
  <si>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</si>
  <si>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</si>
  <si>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</si>
  <si>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</si>
  <si>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</si>
  <si>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2008-2009</t>
  </si>
  <si>
    <t>2a DIVISIÓ MASCULINA B</t>
  </si>
  <si>
    <t>SEVEN-3 B</t>
  </si>
  <si>
    <t>FLECHA-1 A</t>
  </si>
  <si>
    <t>CAT FIGUERES A</t>
  </si>
  <si>
    <t>SWEETRADE B</t>
  </si>
  <si>
    <t>MEDITERRÀNIA B</t>
  </si>
  <si>
    <t>NÀSTIC B</t>
  </si>
  <si>
    <t>FERNANDO ARTESERO VEGA</t>
  </si>
  <si>
    <t>CARLOS AVILES VICO</t>
  </si>
  <si>
    <t>JONATAN GARCÍA RODRÍGUEZ</t>
  </si>
  <si>
    <t>FRANCISCO MANZANO CASTELA</t>
  </si>
  <si>
    <t>JAVIER CRESPI ATSET</t>
  </si>
  <si>
    <t>ENRIQUE LEDESMA CASTREJON</t>
  </si>
  <si>
    <t>JOSÉ MONTORO PORRAS</t>
  </si>
  <si>
    <t>PEDRO RODRÍGUEZ MARTÍ</t>
  </si>
  <si>
    <t>JUAN SERRANO ROMERO</t>
  </si>
  <si>
    <t>JAVIER TARIBÓ CAMARASA</t>
  </si>
  <si>
    <t>ALBERT VIÑOLAS VÀLLEGA</t>
  </si>
  <si>
    <t>MANEL GIMENO ALBERT</t>
  </si>
  <si>
    <t>NARCÍS SISTACH TRIOLÀ</t>
  </si>
  <si>
    <t>CARLOS DOMÍNGUEZ MARTÍNEZ</t>
  </si>
  <si>
    <t>JUAN RECIO RODRÍGUEZ</t>
  </si>
  <si>
    <t>DANIEL CUARTERO QUEROL</t>
  </si>
  <si>
    <t>PATRICK GUERRE DIDIER</t>
  </si>
  <si>
    <t>F. JAVIER GÓMEZ SÁNCHEZ</t>
  </si>
  <si>
    <t>XAVIER JORDÀ ANELL</t>
  </si>
  <si>
    <t>EDUARDO GRAU LAPUERTA</t>
  </si>
  <si>
    <t>ALBERT BEDÓS TORRENTS</t>
  </si>
  <si>
    <t>ORIOL ROS BADIA</t>
  </si>
  <si>
    <t>DANIEL GONZÁLEZ MARTÍNEZ</t>
  </si>
  <si>
    <t>NEFTALÍ MONTES DE OCA</t>
  </si>
  <si>
    <t>ANTONIO DÍAZ CERVANTES</t>
  </si>
  <si>
    <t>GERARD MORENO CASTAN</t>
  </si>
  <si>
    <t>JOSÉ SUÁREZ ÁLVAREZ</t>
  </si>
  <si>
    <t>CRISTOBAL ALBERT VILLALBA</t>
  </si>
  <si>
    <t>ANTONIO HERNÁNDEZ GARDEÑO</t>
  </si>
  <si>
    <t>8-març-09</t>
  </si>
  <si>
    <t>-</t>
  </si>
  <si>
    <t>MAGÍ SANTACANA HERNÁNDEZ</t>
  </si>
  <si>
    <t>ÒSCAR COLL BOLDÓ</t>
  </si>
  <si>
    <t>CARLOS MARTÍ PI-FIGUERAS</t>
  </si>
  <si>
    <t>DANIEL PUENTES GALVAN</t>
  </si>
  <si>
    <t>CARLOS FIGULS AZOR</t>
  </si>
  <si>
    <t>XAVIER PIQUÉ PUIGGENER</t>
  </si>
  <si>
    <t>JOSÉ M. HERNÁNDEZ VERGARA</t>
  </si>
  <si>
    <t>RAUL GARCÍA MARTÍN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</si>
</sst>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1">
      <selection activeCell="D40" sqref="D4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39740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10</v>
      </c>
      <c r="G9" s="9" t="s">
        <v>33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5</v>
      </c>
      <c r="F11" s="11"/>
      <c r="G11" s="9" t="s">
        <v>35</v>
      </c>
      <c r="I11" s="11">
        <v>5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2</v>
      </c>
      <c r="F13" s="11"/>
      <c r="G13" s="9" t="s">
        <v>37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MEDITERRÀNIA B</v>
      </c>
      <c r="E15" s="11">
        <v>2</v>
      </c>
      <c r="F15" s="11"/>
      <c r="G15" s="9" t="str">
        <f>G11</f>
        <v>SWEETRADE B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SEVEN-3 B</v>
      </c>
      <c r="E17" s="11">
        <v>9</v>
      </c>
      <c r="F17" s="11"/>
      <c r="G17" s="9" t="str">
        <f>G13</f>
        <v>NÀSTIC B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A</v>
      </c>
      <c r="E19" s="11">
        <v>1</v>
      </c>
      <c r="F19" s="11"/>
      <c r="G19" s="9" t="str">
        <f>C11</f>
        <v>CAT FIGUERES A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 FIGUERES A</v>
      </c>
      <c r="E21" s="11">
        <v>1</v>
      </c>
      <c r="F21" s="11"/>
      <c r="G21" s="9" t="str">
        <f>C9</f>
        <v>SEVEN-3 B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A</v>
      </c>
      <c r="E23" s="11">
        <v>3</v>
      </c>
      <c r="F23" s="11"/>
      <c r="G23" s="9" t="str">
        <f>C13</f>
        <v>MEDITERRÀNIA B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NÀSTIC B</v>
      </c>
      <c r="E25" s="11">
        <v>1</v>
      </c>
      <c r="F25" s="11"/>
      <c r="G25" s="9" t="str">
        <f>G11</f>
        <v>SWEETRADE B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FLECHA-1 A</v>
      </c>
      <c r="E27" s="11">
        <v>9</v>
      </c>
      <c r="F27" s="11"/>
      <c r="G27" s="9" t="str">
        <f>G13</f>
        <v>NÀSTIC B</v>
      </c>
      <c r="I27" s="11">
        <v>1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5</v>
      </c>
      <c r="F29" s="11"/>
      <c r="G29" s="9" t="str">
        <f>C9</f>
        <v>SEVEN-3 B</v>
      </c>
      <c r="I29" s="11">
        <v>5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 FIGUERES A</v>
      </c>
      <c r="E31" s="11">
        <v>10</v>
      </c>
      <c r="G31" s="9" t="str">
        <f>C13</f>
        <v>MEDITERRÀNIA B</v>
      </c>
      <c r="I31" s="11">
        <v>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SEVEN-3 B</v>
      </c>
      <c r="E33" s="11">
        <v>9</v>
      </c>
      <c r="G33" s="9" t="str">
        <f>C13</f>
        <v>MEDITERRÀNIA B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NÀSTIC B</v>
      </c>
      <c r="E35" s="11">
        <v>4</v>
      </c>
      <c r="G35" s="9" t="str">
        <f>C11</f>
        <v>CAT FIGUERES A</v>
      </c>
      <c r="I35" s="11">
        <v>6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2</v>
      </c>
      <c r="G37" s="9" t="str">
        <f>G9</f>
        <v>FLECHA-1 A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32</v>
      </c>
      <c r="C45" s="39"/>
      <c r="D45" s="15"/>
      <c r="E45" s="43">
        <f>10+9+9+5+9</f>
        <v>42</v>
      </c>
      <c r="F45" s="44"/>
      <c r="G45" s="44"/>
      <c r="H45" s="42">
        <f aca="true" t="shared" si="0" ref="H45:H50">SUM(E45:G45)</f>
        <v>42</v>
      </c>
      <c r="J45" s="5"/>
      <c r="K45" s="5"/>
    </row>
    <row r="46" spans="2:11" ht="20.25">
      <c r="B46" s="30" t="s">
        <v>34</v>
      </c>
      <c r="C46" s="26"/>
      <c r="D46" s="13"/>
      <c r="E46" s="43">
        <f>5+9+1+10+6</f>
        <v>31</v>
      </c>
      <c r="F46" s="44"/>
      <c r="G46" s="44"/>
      <c r="H46" s="42">
        <f t="shared" si="0"/>
        <v>31</v>
      </c>
      <c r="J46" s="14"/>
      <c r="K46" s="14"/>
    </row>
    <row r="47" spans="2:11" ht="20.25">
      <c r="B47" s="38" t="s">
        <v>35</v>
      </c>
      <c r="C47" s="39"/>
      <c r="D47" s="15"/>
      <c r="E47" s="43">
        <f>5+8+9+5+2</f>
        <v>29</v>
      </c>
      <c r="F47" s="44"/>
      <c r="G47" s="44"/>
      <c r="H47" s="42">
        <f t="shared" si="0"/>
        <v>29</v>
      </c>
      <c r="J47" s="14"/>
      <c r="K47" s="14"/>
    </row>
    <row r="48" spans="2:11" ht="20.25">
      <c r="B48" s="38" t="s">
        <v>33</v>
      </c>
      <c r="C48" s="41"/>
      <c r="D48" s="53"/>
      <c r="E48" s="43">
        <f>0+1+3+9+8</f>
        <v>21</v>
      </c>
      <c r="F48" s="44"/>
      <c r="G48" s="44"/>
      <c r="H48" s="42">
        <f t="shared" si="0"/>
        <v>21</v>
      </c>
      <c r="J48" s="14"/>
      <c r="K48" s="14"/>
    </row>
    <row r="49" spans="2:11" ht="20.25">
      <c r="B49" s="30" t="s">
        <v>37</v>
      </c>
      <c r="C49" s="13"/>
      <c r="D49" s="14"/>
      <c r="E49" s="43">
        <f>8+1+1+1+4</f>
        <v>15</v>
      </c>
      <c r="F49" s="44"/>
      <c r="G49" s="44"/>
      <c r="H49" s="42">
        <f t="shared" si="0"/>
        <v>15</v>
      </c>
      <c r="J49" s="14"/>
      <c r="K49" s="14"/>
    </row>
    <row r="50" spans="2:11" ht="20.25">
      <c r="B50" s="38" t="s">
        <v>36</v>
      </c>
      <c r="C50" s="39"/>
      <c r="D50" s="41"/>
      <c r="E50" s="43">
        <f>2+2+7+0+1</f>
        <v>12</v>
      </c>
      <c r="F50" s="45"/>
      <c r="G50" s="45"/>
      <c r="H50" s="42">
        <f t="shared" si="0"/>
        <v>12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6" sqref="E6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67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SEVEN-3 B</v>
      </c>
      <c r="D9" s="20"/>
      <c r="E9" s="11">
        <v>0</v>
      </c>
      <c r="G9" s="9" t="str">
        <f>'Equips 1aC'!G9</f>
        <v>FLECHA-1 A</v>
      </c>
      <c r="I9" s="11">
        <v>10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 FIGUERES A</v>
      </c>
      <c r="E11" s="11">
        <v>10</v>
      </c>
      <c r="F11" s="11"/>
      <c r="G11" s="9" t="str">
        <f>'Equips 1aC'!G11</f>
        <v>SWEETRADE B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MEDITERRÀNIA B</v>
      </c>
      <c r="E13" s="11" t="s">
        <v>68</v>
      </c>
      <c r="F13" s="11"/>
      <c r="G13" s="9" t="str">
        <f>'Equips 1aC'!G13</f>
        <v>NÀSTIC B</v>
      </c>
      <c r="I13" s="11">
        <v>10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MEDITERRÀNIA B</v>
      </c>
      <c r="E15" s="11" t="s">
        <v>68</v>
      </c>
      <c r="F15" s="11"/>
      <c r="G15" s="9" t="str">
        <f>G11</f>
        <v>SWEETRADE B</v>
      </c>
      <c r="I15" s="11">
        <v>10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SEVEN-3 B</v>
      </c>
      <c r="E17" s="11">
        <v>1</v>
      </c>
      <c r="F17" s="11"/>
      <c r="G17" s="9" t="str">
        <f>G13</f>
        <v>NÀSTIC B</v>
      </c>
      <c r="I17" s="11">
        <v>9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A</v>
      </c>
      <c r="E19" s="11">
        <v>2</v>
      </c>
      <c r="F19" s="11"/>
      <c r="G19" s="9" t="str">
        <f>C11</f>
        <v>CAT FIGUERES A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 FIGUERES A</v>
      </c>
      <c r="E21" s="11">
        <v>9</v>
      </c>
      <c r="F21" s="11"/>
      <c r="G21" s="9" t="str">
        <f>C9</f>
        <v>SEVEN-3 B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A</v>
      </c>
      <c r="E23" s="11">
        <v>10</v>
      </c>
      <c r="F23" s="11"/>
      <c r="G23" s="9" t="str">
        <f>C13</f>
        <v>MEDITERRÀNIA B</v>
      </c>
      <c r="I23" s="11" t="s">
        <v>68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NÀSTIC B</v>
      </c>
      <c r="E25" s="11">
        <v>8</v>
      </c>
      <c r="F25" s="11"/>
      <c r="G25" s="9" t="str">
        <f>G11</f>
        <v>SWEETRADE B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FLECHA-1 A</v>
      </c>
      <c r="E27" s="11">
        <v>2</v>
      </c>
      <c r="F27" s="11"/>
      <c r="G27" s="9" t="str">
        <f>G13</f>
        <v>NÀSTIC B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2</v>
      </c>
      <c r="F29" s="11"/>
      <c r="G29" s="9" t="str">
        <f>C9</f>
        <v>SEVEN-3 B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 FIGUERES A</v>
      </c>
      <c r="E31" s="11">
        <v>10</v>
      </c>
      <c r="G31" s="9" t="str">
        <f>C13</f>
        <v>MEDITERRÀNIA B</v>
      </c>
      <c r="I31" s="11" t="s">
        <v>68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SEVEN-3 B</v>
      </c>
      <c r="E33" s="11">
        <v>10</v>
      </c>
      <c r="G33" s="9" t="str">
        <f>C13</f>
        <v>MEDITERRÀNIA B</v>
      </c>
      <c r="I33" s="11" t="s">
        <v>68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NÀSTIC B</v>
      </c>
      <c r="E35" s="11">
        <v>3</v>
      </c>
      <c r="G35" s="9" t="str">
        <f>C11</f>
        <v>CAT FIGUERES A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3</v>
      </c>
      <c r="G37" s="9" t="str">
        <f>G9</f>
        <v>FLECHA-1 A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34</v>
      </c>
      <c r="C45" s="39"/>
      <c r="D45" s="15"/>
      <c r="E45" s="43">
        <f>5+9+1+10+6</f>
        <v>31</v>
      </c>
      <c r="F45" s="43">
        <f>10+8+9+10+7</f>
        <v>44</v>
      </c>
      <c r="G45" s="44"/>
      <c r="H45" s="42">
        <f aca="true" t="shared" si="0" ref="H45:H50">SUM(E45:G45)</f>
        <v>75</v>
      </c>
      <c r="J45" s="5"/>
      <c r="K45" s="5"/>
    </row>
    <row r="46" spans="2:11" ht="20.25">
      <c r="B46" s="30" t="s">
        <v>32</v>
      </c>
      <c r="C46" s="26"/>
      <c r="D46" s="13"/>
      <c r="E46" s="43">
        <f>10+9+9+5+9</f>
        <v>42</v>
      </c>
      <c r="F46" s="43">
        <f>0+1+1+8+10</f>
        <v>20</v>
      </c>
      <c r="G46" s="45"/>
      <c r="H46" s="42">
        <f t="shared" si="0"/>
        <v>62</v>
      </c>
      <c r="J46" s="14"/>
      <c r="K46" s="14"/>
    </row>
    <row r="47" spans="2:11" ht="20.25">
      <c r="B47" s="38" t="s">
        <v>37</v>
      </c>
      <c r="C47" s="41"/>
      <c r="D47" s="53"/>
      <c r="E47" s="43">
        <f>8+1+1+1+4</f>
        <v>15</v>
      </c>
      <c r="F47" s="43">
        <f>10+9+8+8+3</f>
        <v>38</v>
      </c>
      <c r="G47" s="45"/>
      <c r="H47" s="42">
        <f t="shared" si="0"/>
        <v>53</v>
      </c>
      <c r="J47" s="14"/>
      <c r="K47" s="14"/>
    </row>
    <row r="48" spans="2:11" ht="20.25">
      <c r="B48" s="38" t="s">
        <v>33</v>
      </c>
      <c r="C48" s="41"/>
      <c r="D48" s="53"/>
      <c r="E48" s="43">
        <f>0+1+3+9+8</f>
        <v>21</v>
      </c>
      <c r="F48" s="43">
        <f>10+2+10+2+7</f>
        <v>31</v>
      </c>
      <c r="G48" s="44"/>
      <c r="H48" s="42">
        <f t="shared" si="0"/>
        <v>52</v>
      </c>
      <c r="J48" s="14"/>
      <c r="K48" s="14"/>
    </row>
    <row r="49" spans="2:11" ht="20.25">
      <c r="B49" s="30" t="s">
        <v>35</v>
      </c>
      <c r="C49" s="26"/>
      <c r="D49" s="13"/>
      <c r="E49" s="43">
        <f>5+8+9+5+2</f>
        <v>29</v>
      </c>
      <c r="F49" s="43">
        <f>0+10+2+2+3</f>
        <v>17</v>
      </c>
      <c r="G49" s="44"/>
      <c r="H49" s="42">
        <f t="shared" si="0"/>
        <v>46</v>
      </c>
      <c r="J49" s="14"/>
      <c r="K49" s="14"/>
    </row>
    <row r="50" spans="2:11" ht="20.25">
      <c r="B50" s="38" t="s">
        <v>36</v>
      </c>
      <c r="C50" s="39"/>
      <c r="D50" s="41"/>
      <c r="E50" s="43">
        <f>2+2+7+0+1</f>
        <v>12</v>
      </c>
      <c r="F50" s="43" t="s">
        <v>68</v>
      </c>
      <c r="G50" s="44"/>
      <c r="H50" s="42">
        <f t="shared" si="0"/>
        <v>12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F7" sqref="F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39922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SEVEN-3 B</v>
      </c>
      <c r="D9" s="20"/>
      <c r="E9" s="11">
        <v>1</v>
      </c>
      <c r="G9" s="9" t="str">
        <f>'Equips 1aC'!G9</f>
        <v>FLECHA-1 A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 FIGUERES A</v>
      </c>
      <c r="E11" s="11">
        <v>8</v>
      </c>
      <c r="F11" s="11"/>
      <c r="G11" s="9" t="str">
        <f>'Equips 1aC'!G11</f>
        <v>SWEETRADE B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MEDITERRÀNIA B</v>
      </c>
      <c r="E13" s="11">
        <v>2</v>
      </c>
      <c r="F13" s="11"/>
      <c r="G13" s="9" t="str">
        <f>'Equips 1aC'!G13</f>
        <v>NÀSTIC B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MEDITERRÀNIA B</v>
      </c>
      <c r="E15" s="11">
        <v>4</v>
      </c>
      <c r="F15" s="11"/>
      <c r="G15" s="9" t="str">
        <f>G11</f>
        <v>SWEETRADE B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SEVEN-3 B</v>
      </c>
      <c r="E17" s="11">
        <v>6</v>
      </c>
      <c r="F17" s="11"/>
      <c r="G17" s="9" t="str">
        <f>G13</f>
        <v>NÀSTIC B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A</v>
      </c>
      <c r="E19" s="11">
        <v>3</v>
      </c>
      <c r="F19" s="11"/>
      <c r="G19" s="9" t="str">
        <f>C11</f>
        <v>CAT FIGUERES A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 FIGUERES A</v>
      </c>
      <c r="E21" s="11">
        <v>5</v>
      </c>
      <c r="F21" s="11"/>
      <c r="G21" s="9" t="str">
        <f>C9</f>
        <v>SEVEN-3 B</v>
      </c>
      <c r="I21" s="11">
        <v>5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A</v>
      </c>
      <c r="E23" s="11">
        <v>10</v>
      </c>
      <c r="F23" s="11"/>
      <c r="G23" s="9" t="str">
        <f>C13</f>
        <v>MEDITERRÀNIA B</v>
      </c>
      <c r="I23" s="11">
        <v>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NÀSTIC B</v>
      </c>
      <c r="E25" s="11">
        <v>8</v>
      </c>
      <c r="F25" s="11"/>
      <c r="G25" s="9" t="str">
        <f>G11</f>
        <v>SWEETRADE B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FLECHA-1 A</v>
      </c>
      <c r="E27" s="11">
        <v>4</v>
      </c>
      <c r="F27" s="11"/>
      <c r="G27" s="9" t="str">
        <f>G13</f>
        <v>NÀSTIC B</v>
      </c>
      <c r="I27" s="11">
        <v>6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6</v>
      </c>
      <c r="F29" s="11"/>
      <c r="G29" s="9" t="str">
        <f>C9</f>
        <v>SEVEN-3 B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 FIGUERES A</v>
      </c>
      <c r="E31" s="11">
        <v>8</v>
      </c>
      <c r="G31" s="9" t="str">
        <f>C13</f>
        <v>MEDITERRÀNIA B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SEVEN-3 B</v>
      </c>
      <c r="E33" s="11">
        <v>1</v>
      </c>
      <c r="G33" s="9" t="str">
        <f>C13</f>
        <v>MEDITERRÀNIA B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NÀSTIC B</v>
      </c>
      <c r="E35" s="11">
        <v>6</v>
      </c>
      <c r="G35" s="9" t="str">
        <f>C11</f>
        <v>CAT FIGUERES A</v>
      </c>
      <c r="I35" s="11">
        <v>4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8</v>
      </c>
      <c r="G37" s="9" t="str">
        <f>G9</f>
        <v>FLECHA-1 A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34</v>
      </c>
      <c r="C45" s="39"/>
      <c r="D45" s="15"/>
      <c r="E45" s="43">
        <f>5+9+1+10+6</f>
        <v>31</v>
      </c>
      <c r="F45" s="43">
        <f>10+8+9+10+7</f>
        <v>44</v>
      </c>
      <c r="G45" s="43">
        <f>8+7+5+8+4</f>
        <v>32</v>
      </c>
      <c r="H45" s="42">
        <f aca="true" t="shared" si="0" ref="H45:H50">SUM(E45:G45)</f>
        <v>107</v>
      </c>
      <c r="J45" s="5"/>
      <c r="K45" s="5"/>
    </row>
    <row r="46" spans="2:11" ht="20.25">
      <c r="B46" s="30" t="s">
        <v>37</v>
      </c>
      <c r="C46" s="13"/>
      <c r="D46" s="14"/>
      <c r="E46" s="43">
        <f>8+1+1+1+4</f>
        <v>15</v>
      </c>
      <c r="F46" s="43">
        <f>10+9+8+8+3</f>
        <v>38</v>
      </c>
      <c r="G46" s="43">
        <f>8+4+8+6+6</f>
        <v>32</v>
      </c>
      <c r="H46" s="42">
        <f t="shared" si="0"/>
        <v>85</v>
      </c>
      <c r="J46" s="14"/>
      <c r="K46" s="14"/>
    </row>
    <row r="47" spans="2:11" ht="20.25">
      <c r="B47" s="38" t="s">
        <v>33</v>
      </c>
      <c r="C47" s="41"/>
      <c r="D47" s="53"/>
      <c r="E47" s="43">
        <f>0+1+3+9+8</f>
        <v>21</v>
      </c>
      <c r="F47" s="43">
        <f>10+2+10+2+7</f>
        <v>31</v>
      </c>
      <c r="G47" s="43">
        <f>9+3+10+4+2</f>
        <v>28</v>
      </c>
      <c r="H47" s="42">
        <f t="shared" si="0"/>
        <v>80</v>
      </c>
      <c r="J47" s="14"/>
      <c r="K47" s="14"/>
    </row>
    <row r="48" spans="2:11" ht="20.25">
      <c r="B48" s="38" t="s">
        <v>32</v>
      </c>
      <c r="C48" s="39"/>
      <c r="D48" s="15"/>
      <c r="E48" s="43">
        <f>10+9+9+5+9</f>
        <v>42</v>
      </c>
      <c r="F48" s="43">
        <f>0+1+1+8+10</f>
        <v>20</v>
      </c>
      <c r="G48" s="43">
        <f>1+6+5+4+1</f>
        <v>17</v>
      </c>
      <c r="H48" s="42">
        <f t="shared" si="0"/>
        <v>79</v>
      </c>
      <c r="J48" s="14"/>
      <c r="K48" s="14"/>
    </row>
    <row r="49" spans="2:11" ht="20.25">
      <c r="B49" s="30" t="s">
        <v>35</v>
      </c>
      <c r="C49" s="26"/>
      <c r="D49" s="13"/>
      <c r="E49" s="43">
        <f>5+8+9+5+2</f>
        <v>29</v>
      </c>
      <c r="F49" s="43">
        <f>0+10+2+2+3</f>
        <v>17</v>
      </c>
      <c r="G49" s="43">
        <f>2+6+2+6+8</f>
        <v>24</v>
      </c>
      <c r="H49" s="42">
        <f t="shared" si="0"/>
        <v>70</v>
      </c>
      <c r="J49" s="14"/>
      <c r="K49" s="14"/>
    </row>
    <row r="50" spans="2:11" ht="20.25">
      <c r="B50" s="38" t="s">
        <v>36</v>
      </c>
      <c r="C50" s="39"/>
      <c r="D50" s="41"/>
      <c r="E50" s="43">
        <f>2+2+7+0+1</f>
        <v>12</v>
      </c>
      <c r="F50" s="43" t="s">
        <v>68</v>
      </c>
      <c r="G50" s="43">
        <f>2+4+0+2+9</f>
        <v>17</v>
      </c>
      <c r="H50" s="42">
        <f t="shared" si="0"/>
        <v>29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zoomScale="75" zoomScaleNormal="75" workbookViewId="0" topLeftCell="A1">
      <pane ySplit="4" topLeftCell="BM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5.875" style="1" customWidth="1"/>
    <col min="5" max="34" width="3.625" style="1" hidden="1" customWidth="1"/>
    <col min="35" max="35" width="5.87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842</v>
      </c>
      <c r="C5" s="48" t="s">
        <v>57</v>
      </c>
      <c r="D5" s="48" t="s">
        <v>36</v>
      </c>
      <c r="E5" s="48">
        <v>228</v>
      </c>
      <c r="F5" s="48">
        <v>201</v>
      </c>
      <c r="G5" s="48">
        <v>198</v>
      </c>
      <c r="H5" s="48">
        <v>165</v>
      </c>
      <c r="I5" s="48">
        <v>158</v>
      </c>
      <c r="J5" s="48">
        <v>245</v>
      </c>
      <c r="K5" s="48">
        <v>201</v>
      </c>
      <c r="L5" s="48">
        <v>186</v>
      </c>
      <c r="M5" s="48">
        <v>223</v>
      </c>
      <c r="N5" s="48">
        <v>171</v>
      </c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9">
        <f aca="true" t="shared" si="0" ref="AI5:AI43">SUM(E5:N5)</f>
        <v>1976</v>
      </c>
      <c r="AJ5" s="49">
        <f aca="true" t="shared" si="1" ref="AJ5:AJ43">SUM(O5:X5)</f>
        <v>0</v>
      </c>
      <c r="AK5" s="49">
        <f aca="true" t="shared" si="2" ref="AK5:AK43">SUM(Y5:AH5)</f>
        <v>0</v>
      </c>
      <c r="AL5" s="49">
        <f aca="true" t="shared" si="3" ref="AL5:AL43">SUM(AI5:AK5)</f>
        <v>1976</v>
      </c>
      <c r="AM5" s="49">
        <f aca="true" t="shared" si="4" ref="AM5:AM43">COUNT(E5:AH5)</f>
        <v>10</v>
      </c>
      <c r="AN5" s="50">
        <f aca="true" t="shared" si="5" ref="AN5:AN43">(AL5/AM5)</f>
        <v>197.6</v>
      </c>
    </row>
    <row r="6" spans="1:40" ht="12.75">
      <c r="A6" s="48">
        <v>2</v>
      </c>
      <c r="B6" s="48">
        <v>1269</v>
      </c>
      <c r="C6" s="48" t="s">
        <v>51</v>
      </c>
      <c r="D6" s="48" t="s">
        <v>34</v>
      </c>
      <c r="E6" s="48">
        <v>185</v>
      </c>
      <c r="F6" s="48">
        <v>199</v>
      </c>
      <c r="G6" s="48">
        <v>207</v>
      </c>
      <c r="H6" s="48">
        <v>174</v>
      </c>
      <c r="I6" s="48">
        <v>266</v>
      </c>
      <c r="J6" s="48">
        <v>214</v>
      </c>
      <c r="K6" s="48">
        <v>188</v>
      </c>
      <c r="L6" s="48">
        <v>236</v>
      </c>
      <c r="M6" s="48">
        <v>219</v>
      </c>
      <c r="N6" s="48">
        <v>191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>
        <v>192</v>
      </c>
      <c r="Z6" s="48">
        <v>174</v>
      </c>
      <c r="AA6" s="48">
        <v>186</v>
      </c>
      <c r="AB6" s="48">
        <v>183</v>
      </c>
      <c r="AC6" s="48">
        <v>158</v>
      </c>
      <c r="AD6" s="48">
        <v>164</v>
      </c>
      <c r="AE6" s="48"/>
      <c r="AF6" s="48"/>
      <c r="AG6" s="48"/>
      <c r="AH6" s="48"/>
      <c r="AI6" s="49">
        <f t="shared" si="0"/>
        <v>2079</v>
      </c>
      <c r="AJ6" s="49">
        <f t="shared" si="1"/>
        <v>0</v>
      </c>
      <c r="AK6" s="49">
        <f t="shared" si="2"/>
        <v>1057</v>
      </c>
      <c r="AL6" s="49">
        <f t="shared" si="3"/>
        <v>3136</v>
      </c>
      <c r="AM6" s="49">
        <f t="shared" si="4"/>
        <v>16</v>
      </c>
      <c r="AN6" s="50">
        <f t="shared" si="5"/>
        <v>196</v>
      </c>
    </row>
    <row r="7" spans="1:40" ht="12.75">
      <c r="A7" s="48">
        <v>3</v>
      </c>
      <c r="B7" s="48">
        <v>2135</v>
      </c>
      <c r="C7" s="48" t="s">
        <v>72</v>
      </c>
      <c r="D7" s="48" t="s">
        <v>34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199</v>
      </c>
      <c r="P7" s="48">
        <v>191</v>
      </c>
      <c r="Q7" s="48">
        <v>182</v>
      </c>
      <c r="R7" s="48">
        <v>247</v>
      </c>
      <c r="S7" s="48">
        <v>185</v>
      </c>
      <c r="T7" s="48">
        <v>203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48">
        <v>181</v>
      </c>
      <c r="AF7" s="48">
        <v>182</v>
      </c>
      <c r="AG7" s="48">
        <v>136</v>
      </c>
      <c r="AH7" s="48">
        <v>223</v>
      </c>
      <c r="AI7" s="49">
        <f t="shared" si="0"/>
        <v>0</v>
      </c>
      <c r="AJ7" s="49">
        <f t="shared" si="1"/>
        <v>1207</v>
      </c>
      <c r="AK7" s="49">
        <f t="shared" si="2"/>
        <v>722</v>
      </c>
      <c r="AL7" s="49">
        <f t="shared" si="3"/>
        <v>1929</v>
      </c>
      <c r="AM7" s="49">
        <f t="shared" si="4"/>
        <v>10</v>
      </c>
      <c r="AN7" s="50">
        <f t="shared" si="5"/>
        <v>192.9</v>
      </c>
    </row>
    <row r="8" spans="1:40" ht="12.75">
      <c r="A8" s="48">
        <v>4</v>
      </c>
      <c r="B8" s="48">
        <v>2076</v>
      </c>
      <c r="C8" s="48" t="s">
        <v>52</v>
      </c>
      <c r="D8" s="48" t="s">
        <v>34</v>
      </c>
      <c r="E8" s="48"/>
      <c r="F8" s="48">
        <v>191</v>
      </c>
      <c r="G8" s="48">
        <v>213</v>
      </c>
      <c r="H8" s="48">
        <v>168</v>
      </c>
      <c r="I8" s="48">
        <v>184</v>
      </c>
      <c r="J8" s="48">
        <v>203</v>
      </c>
      <c r="K8" s="48">
        <v>214</v>
      </c>
      <c r="L8" s="48">
        <v>229</v>
      </c>
      <c r="M8" s="48">
        <v>181</v>
      </c>
      <c r="N8" s="48">
        <v>152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>
        <f t="shared" si="0"/>
        <v>1735</v>
      </c>
      <c r="AJ8" s="49">
        <f t="shared" si="1"/>
        <v>0</v>
      </c>
      <c r="AK8" s="49">
        <f t="shared" si="2"/>
        <v>0</v>
      </c>
      <c r="AL8" s="49">
        <f t="shared" si="3"/>
        <v>1735</v>
      </c>
      <c r="AM8" s="49">
        <f t="shared" si="4"/>
        <v>9</v>
      </c>
      <c r="AN8" s="50">
        <f t="shared" si="5"/>
        <v>192.77777777777777</v>
      </c>
    </row>
    <row r="9" spans="1:40" ht="12.75">
      <c r="A9" s="48">
        <v>5</v>
      </c>
      <c r="B9" s="48">
        <v>798</v>
      </c>
      <c r="C9" s="48" t="s">
        <v>50</v>
      </c>
      <c r="D9" s="48" t="s">
        <v>34</v>
      </c>
      <c r="E9" s="48">
        <v>113</v>
      </c>
      <c r="F9" s="48"/>
      <c r="G9" s="48"/>
      <c r="H9" s="48"/>
      <c r="I9" s="48"/>
      <c r="J9" s="48"/>
      <c r="K9" s="48">
        <v>200</v>
      </c>
      <c r="L9" s="48">
        <v>211</v>
      </c>
      <c r="M9" s="48">
        <v>165</v>
      </c>
      <c r="N9" s="48">
        <v>137</v>
      </c>
      <c r="O9" s="48">
        <v>232</v>
      </c>
      <c r="P9" s="48">
        <v>193</v>
      </c>
      <c r="Q9" s="48">
        <v>248</v>
      </c>
      <c r="R9" s="48">
        <v>169</v>
      </c>
      <c r="S9" s="48">
        <v>236</v>
      </c>
      <c r="T9" s="48">
        <v>209</v>
      </c>
      <c r="U9" s="48">
        <v>230</v>
      </c>
      <c r="V9" s="48">
        <v>190</v>
      </c>
      <c r="W9" s="48">
        <v>221</v>
      </c>
      <c r="X9" s="48">
        <v>162</v>
      </c>
      <c r="Y9" s="48">
        <v>181</v>
      </c>
      <c r="Z9" s="48">
        <v>206</v>
      </c>
      <c r="AA9" s="48">
        <v>199</v>
      </c>
      <c r="AB9" s="48">
        <v>170</v>
      </c>
      <c r="AC9" s="48">
        <v>188</v>
      </c>
      <c r="AD9" s="48">
        <v>180</v>
      </c>
      <c r="AE9" s="48">
        <v>145</v>
      </c>
      <c r="AF9" s="48">
        <v>167</v>
      </c>
      <c r="AG9" s="48">
        <v>201</v>
      </c>
      <c r="AH9" s="48">
        <v>211</v>
      </c>
      <c r="AI9" s="49">
        <f t="shared" si="0"/>
        <v>826</v>
      </c>
      <c r="AJ9" s="49">
        <f t="shared" si="1"/>
        <v>2090</v>
      </c>
      <c r="AK9" s="49">
        <f t="shared" si="2"/>
        <v>1848</v>
      </c>
      <c r="AL9" s="49">
        <f t="shared" si="3"/>
        <v>4764</v>
      </c>
      <c r="AM9" s="49">
        <f t="shared" si="4"/>
        <v>25</v>
      </c>
      <c r="AN9" s="50">
        <f t="shared" si="5"/>
        <v>190.56</v>
      </c>
    </row>
    <row r="10" spans="1:40" ht="12.75">
      <c r="A10" s="48">
        <v>6</v>
      </c>
      <c r="B10" s="48">
        <v>1505</v>
      </c>
      <c r="C10" s="48" t="s">
        <v>46</v>
      </c>
      <c r="D10" s="48" t="s">
        <v>33</v>
      </c>
      <c r="E10" s="48"/>
      <c r="F10" s="48"/>
      <c r="G10" s="48">
        <v>168</v>
      </c>
      <c r="H10" s="48">
        <v>160</v>
      </c>
      <c r="I10" s="48"/>
      <c r="J10" s="48"/>
      <c r="K10" s="48">
        <v>182</v>
      </c>
      <c r="L10" s="48">
        <v>181</v>
      </c>
      <c r="M10" s="48">
        <v>236</v>
      </c>
      <c r="N10" s="48">
        <v>201</v>
      </c>
      <c r="O10" s="48">
        <v>235</v>
      </c>
      <c r="P10" s="48">
        <v>184</v>
      </c>
      <c r="Q10" s="48">
        <v>153</v>
      </c>
      <c r="R10" s="48">
        <v>245</v>
      </c>
      <c r="S10" s="48">
        <v>216</v>
      </c>
      <c r="T10" s="48">
        <v>212</v>
      </c>
      <c r="U10" s="48">
        <v>183</v>
      </c>
      <c r="V10" s="48">
        <v>219</v>
      </c>
      <c r="W10" s="48">
        <v>209</v>
      </c>
      <c r="X10" s="48">
        <v>200</v>
      </c>
      <c r="Y10" s="48">
        <v>165</v>
      </c>
      <c r="Z10" s="48">
        <v>166</v>
      </c>
      <c r="AA10" s="48">
        <v>212</v>
      </c>
      <c r="AB10" s="48">
        <v>168</v>
      </c>
      <c r="AC10" s="48">
        <v>176</v>
      </c>
      <c r="AD10" s="48">
        <v>158</v>
      </c>
      <c r="AE10" s="48">
        <v>177</v>
      </c>
      <c r="AF10" s="48">
        <v>167</v>
      </c>
      <c r="AG10" s="48">
        <v>155</v>
      </c>
      <c r="AH10" s="48">
        <v>180</v>
      </c>
      <c r="AI10" s="49">
        <f t="shared" si="0"/>
        <v>1128</v>
      </c>
      <c r="AJ10" s="49">
        <f t="shared" si="1"/>
        <v>2056</v>
      </c>
      <c r="AK10" s="49">
        <f t="shared" si="2"/>
        <v>1724</v>
      </c>
      <c r="AL10" s="49">
        <f t="shared" si="3"/>
        <v>4908</v>
      </c>
      <c r="AM10" s="49">
        <f t="shared" si="4"/>
        <v>26</v>
      </c>
      <c r="AN10" s="50">
        <f t="shared" si="5"/>
        <v>188.76923076923077</v>
      </c>
    </row>
    <row r="11" spans="1:40" ht="12.75">
      <c r="A11" s="48">
        <v>7</v>
      </c>
      <c r="B11" s="48">
        <v>833</v>
      </c>
      <c r="C11" s="48" t="s">
        <v>49</v>
      </c>
      <c r="D11" s="48" t="s">
        <v>34</v>
      </c>
      <c r="E11" s="48">
        <v>182</v>
      </c>
      <c r="F11" s="48">
        <v>175</v>
      </c>
      <c r="G11" s="48">
        <v>213</v>
      </c>
      <c r="H11" s="48">
        <v>212</v>
      </c>
      <c r="I11" s="48">
        <v>180</v>
      </c>
      <c r="J11" s="48">
        <v>210</v>
      </c>
      <c r="K11" s="48">
        <v>177</v>
      </c>
      <c r="L11" s="48">
        <v>193</v>
      </c>
      <c r="M11" s="48">
        <v>214</v>
      </c>
      <c r="N11" s="48">
        <v>195</v>
      </c>
      <c r="O11" s="48">
        <v>228</v>
      </c>
      <c r="P11" s="48">
        <v>245</v>
      </c>
      <c r="Q11" s="48">
        <v>150</v>
      </c>
      <c r="R11" s="48">
        <v>225</v>
      </c>
      <c r="S11" s="48">
        <v>236</v>
      </c>
      <c r="T11" s="48">
        <v>187</v>
      </c>
      <c r="U11" s="48">
        <v>205</v>
      </c>
      <c r="V11" s="48">
        <v>208</v>
      </c>
      <c r="W11" s="48">
        <v>182</v>
      </c>
      <c r="X11" s="48">
        <v>161</v>
      </c>
      <c r="Y11" s="48">
        <v>129</v>
      </c>
      <c r="Z11" s="48">
        <v>132</v>
      </c>
      <c r="AA11" s="48"/>
      <c r="AB11" s="48"/>
      <c r="AC11" s="48"/>
      <c r="AD11" s="48"/>
      <c r="AE11" s="48">
        <v>183</v>
      </c>
      <c r="AF11" s="48">
        <v>189</v>
      </c>
      <c r="AG11" s="48">
        <v>146</v>
      </c>
      <c r="AH11" s="48">
        <v>120</v>
      </c>
      <c r="AI11" s="49">
        <f t="shared" si="0"/>
        <v>1951</v>
      </c>
      <c r="AJ11" s="49">
        <f t="shared" si="1"/>
        <v>2027</v>
      </c>
      <c r="AK11" s="49">
        <f t="shared" si="2"/>
        <v>899</v>
      </c>
      <c r="AL11" s="49">
        <f t="shared" si="3"/>
        <v>4877</v>
      </c>
      <c r="AM11" s="49">
        <f t="shared" si="4"/>
        <v>26</v>
      </c>
      <c r="AN11" s="50">
        <f t="shared" si="5"/>
        <v>187.57692307692307</v>
      </c>
    </row>
    <row r="12" spans="1:40" ht="12.75">
      <c r="A12" s="48">
        <v>8</v>
      </c>
      <c r="B12" s="48">
        <v>1452</v>
      </c>
      <c r="C12" s="48" t="s">
        <v>40</v>
      </c>
      <c r="D12" s="48" t="s">
        <v>32</v>
      </c>
      <c r="E12" s="48">
        <v>163</v>
      </c>
      <c r="F12" s="48">
        <v>189</v>
      </c>
      <c r="G12" s="48">
        <v>208</v>
      </c>
      <c r="H12" s="48">
        <v>196</v>
      </c>
      <c r="I12" s="48">
        <v>190</v>
      </c>
      <c r="J12" s="48">
        <v>247</v>
      </c>
      <c r="K12" s="48">
        <v>162</v>
      </c>
      <c r="L12" s="48">
        <v>210</v>
      </c>
      <c r="M12" s="48">
        <v>202</v>
      </c>
      <c r="N12" s="48">
        <v>174</v>
      </c>
      <c r="O12" s="48">
        <v>184</v>
      </c>
      <c r="P12" s="48">
        <v>161</v>
      </c>
      <c r="Q12" s="48">
        <v>180</v>
      </c>
      <c r="R12" s="48">
        <v>159</v>
      </c>
      <c r="S12" s="48">
        <v>193</v>
      </c>
      <c r="T12" s="48">
        <v>242</v>
      </c>
      <c r="U12" s="48">
        <v>169</v>
      </c>
      <c r="V12" s="48">
        <v>176</v>
      </c>
      <c r="W12" s="48">
        <v>230</v>
      </c>
      <c r="X12" s="48">
        <v>258</v>
      </c>
      <c r="Y12" s="48">
        <v>164</v>
      </c>
      <c r="Z12" s="48">
        <v>115</v>
      </c>
      <c r="AA12" s="48">
        <v>106</v>
      </c>
      <c r="AB12" s="48"/>
      <c r="AC12" s="48"/>
      <c r="AD12" s="48"/>
      <c r="AE12" s="48"/>
      <c r="AF12" s="48"/>
      <c r="AG12" s="48"/>
      <c r="AH12" s="48"/>
      <c r="AI12" s="49">
        <f t="shared" si="0"/>
        <v>1941</v>
      </c>
      <c r="AJ12" s="49">
        <f t="shared" si="1"/>
        <v>1952</v>
      </c>
      <c r="AK12" s="49">
        <f t="shared" si="2"/>
        <v>385</v>
      </c>
      <c r="AL12" s="49">
        <f t="shared" si="3"/>
        <v>4278</v>
      </c>
      <c r="AM12" s="49">
        <f t="shared" si="4"/>
        <v>23</v>
      </c>
      <c r="AN12" s="50">
        <f t="shared" si="5"/>
        <v>186</v>
      </c>
    </row>
    <row r="13" spans="1:40" ht="12.75">
      <c r="A13" s="48">
        <v>9</v>
      </c>
      <c r="B13" s="48">
        <v>538</v>
      </c>
      <c r="C13" s="48" t="s">
        <v>44</v>
      </c>
      <c r="D13" s="48" t="s">
        <v>33</v>
      </c>
      <c r="E13" s="48">
        <v>146</v>
      </c>
      <c r="F13" s="48">
        <v>211</v>
      </c>
      <c r="G13" s="48">
        <v>183</v>
      </c>
      <c r="H13" s="48">
        <v>199</v>
      </c>
      <c r="I13" s="48">
        <v>203</v>
      </c>
      <c r="J13" s="48">
        <v>211</v>
      </c>
      <c r="K13" s="48">
        <v>182</v>
      </c>
      <c r="L13" s="48">
        <v>208</v>
      </c>
      <c r="M13" s="48">
        <v>202</v>
      </c>
      <c r="N13" s="48">
        <v>235</v>
      </c>
      <c r="O13" s="48">
        <v>169</v>
      </c>
      <c r="P13" s="48">
        <v>167</v>
      </c>
      <c r="Q13" s="48">
        <v>200</v>
      </c>
      <c r="R13" s="48">
        <v>193</v>
      </c>
      <c r="S13" s="48">
        <v>170</v>
      </c>
      <c r="T13" s="48">
        <v>190</v>
      </c>
      <c r="U13" s="48">
        <v>157</v>
      </c>
      <c r="V13" s="48">
        <v>168</v>
      </c>
      <c r="W13" s="48">
        <v>163</v>
      </c>
      <c r="X13" s="48">
        <v>161</v>
      </c>
      <c r="Y13" s="48">
        <v>193</v>
      </c>
      <c r="Z13" s="48">
        <v>199</v>
      </c>
      <c r="AA13" s="48">
        <v>144</v>
      </c>
      <c r="AB13" s="48">
        <v>158</v>
      </c>
      <c r="AC13" s="48">
        <v>236</v>
      </c>
      <c r="AD13" s="48">
        <v>193</v>
      </c>
      <c r="AE13" s="48">
        <v>231</v>
      </c>
      <c r="AF13" s="48">
        <v>159</v>
      </c>
      <c r="AG13" s="48">
        <v>157</v>
      </c>
      <c r="AH13" s="48">
        <v>163</v>
      </c>
      <c r="AI13" s="49">
        <f t="shared" si="0"/>
        <v>1980</v>
      </c>
      <c r="AJ13" s="49">
        <f t="shared" si="1"/>
        <v>1738</v>
      </c>
      <c r="AK13" s="49">
        <f t="shared" si="2"/>
        <v>1833</v>
      </c>
      <c r="AL13" s="49">
        <f t="shared" si="3"/>
        <v>5551</v>
      </c>
      <c r="AM13" s="49">
        <f t="shared" si="4"/>
        <v>30</v>
      </c>
      <c r="AN13" s="50">
        <f t="shared" si="5"/>
        <v>185.03333333333333</v>
      </c>
    </row>
    <row r="14" spans="1:40" ht="12.75">
      <c r="A14" s="48">
        <v>10</v>
      </c>
      <c r="B14" s="48">
        <v>1184</v>
      </c>
      <c r="C14" s="48" t="s">
        <v>54</v>
      </c>
      <c r="D14" s="48" t="s">
        <v>35</v>
      </c>
      <c r="E14" s="48">
        <v>191</v>
      </c>
      <c r="F14" s="48">
        <v>170</v>
      </c>
      <c r="G14" s="48">
        <v>176</v>
      </c>
      <c r="H14" s="48">
        <v>181</v>
      </c>
      <c r="I14" s="48">
        <v>186</v>
      </c>
      <c r="J14" s="48">
        <v>228</v>
      </c>
      <c r="K14" s="48">
        <v>142</v>
      </c>
      <c r="L14" s="48">
        <v>169</v>
      </c>
      <c r="M14" s="48"/>
      <c r="N14" s="48"/>
      <c r="O14" s="48">
        <v>204</v>
      </c>
      <c r="P14" s="48">
        <v>203</v>
      </c>
      <c r="Q14" s="48">
        <v>238</v>
      </c>
      <c r="R14" s="48">
        <v>171</v>
      </c>
      <c r="S14" s="48">
        <v>185</v>
      </c>
      <c r="T14" s="48">
        <v>185</v>
      </c>
      <c r="U14" s="48">
        <v>145</v>
      </c>
      <c r="V14" s="48"/>
      <c r="W14" s="48"/>
      <c r="X14" s="48">
        <v>172</v>
      </c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>
        <f t="shared" si="0"/>
        <v>1443</v>
      </c>
      <c r="AJ14" s="49">
        <f t="shared" si="1"/>
        <v>1503</v>
      </c>
      <c r="AK14" s="49">
        <f t="shared" si="2"/>
        <v>0</v>
      </c>
      <c r="AL14" s="49">
        <f t="shared" si="3"/>
        <v>2946</v>
      </c>
      <c r="AM14" s="49">
        <f t="shared" si="4"/>
        <v>16</v>
      </c>
      <c r="AN14" s="50">
        <f t="shared" si="5"/>
        <v>184.125</v>
      </c>
    </row>
    <row r="15" spans="1:40" ht="12.75">
      <c r="A15" s="48">
        <v>11</v>
      </c>
      <c r="B15" s="48">
        <v>1243</v>
      </c>
      <c r="C15" s="48" t="s">
        <v>42</v>
      </c>
      <c r="D15" s="48" t="s">
        <v>32</v>
      </c>
      <c r="E15" s="48">
        <v>232</v>
      </c>
      <c r="F15" s="48">
        <v>220</v>
      </c>
      <c r="G15" s="48">
        <v>185</v>
      </c>
      <c r="H15" s="48">
        <v>241</v>
      </c>
      <c r="I15" s="48">
        <v>181</v>
      </c>
      <c r="J15" s="48">
        <v>204</v>
      </c>
      <c r="K15" s="48">
        <v>173</v>
      </c>
      <c r="L15" s="48">
        <v>152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>
        <v>195</v>
      </c>
      <c r="Z15" s="48">
        <v>190</v>
      </c>
      <c r="AA15" s="48">
        <v>167</v>
      </c>
      <c r="AB15" s="48">
        <v>198</v>
      </c>
      <c r="AC15" s="48">
        <v>174</v>
      </c>
      <c r="AD15" s="48">
        <v>148</v>
      </c>
      <c r="AE15" s="48">
        <v>157</v>
      </c>
      <c r="AF15" s="48">
        <v>165</v>
      </c>
      <c r="AG15" s="48">
        <v>166</v>
      </c>
      <c r="AH15" s="48">
        <v>164</v>
      </c>
      <c r="AI15" s="49">
        <f t="shared" si="0"/>
        <v>1588</v>
      </c>
      <c r="AJ15" s="49">
        <f t="shared" si="1"/>
        <v>0</v>
      </c>
      <c r="AK15" s="49">
        <f t="shared" si="2"/>
        <v>1724</v>
      </c>
      <c r="AL15" s="49">
        <f t="shared" si="3"/>
        <v>3312</v>
      </c>
      <c r="AM15" s="49">
        <f t="shared" si="4"/>
        <v>18</v>
      </c>
      <c r="AN15" s="50">
        <f t="shared" si="5"/>
        <v>184</v>
      </c>
    </row>
    <row r="16" spans="1:40" ht="12.75">
      <c r="A16" s="48">
        <v>12</v>
      </c>
      <c r="B16" s="48">
        <v>1888</v>
      </c>
      <c r="C16" s="48" t="s">
        <v>62</v>
      </c>
      <c r="D16" s="48" t="s">
        <v>37</v>
      </c>
      <c r="E16" s="48">
        <v>177</v>
      </c>
      <c r="F16" s="48">
        <v>189</v>
      </c>
      <c r="G16" s="48">
        <v>160</v>
      </c>
      <c r="H16" s="48">
        <v>150</v>
      </c>
      <c r="I16" s="48"/>
      <c r="J16" s="48"/>
      <c r="K16" s="48">
        <v>178</v>
      </c>
      <c r="L16" s="48">
        <v>213</v>
      </c>
      <c r="M16" s="48">
        <v>170</v>
      </c>
      <c r="N16" s="48">
        <v>224</v>
      </c>
      <c r="O16" s="48">
        <v>171</v>
      </c>
      <c r="P16" s="48">
        <v>155</v>
      </c>
      <c r="Q16" s="48">
        <v>181</v>
      </c>
      <c r="R16" s="48">
        <v>139</v>
      </c>
      <c r="S16" s="48">
        <v>167</v>
      </c>
      <c r="T16" s="48">
        <v>171</v>
      </c>
      <c r="U16" s="48">
        <v>209</v>
      </c>
      <c r="V16" s="48">
        <v>188</v>
      </c>
      <c r="W16" s="48">
        <v>182</v>
      </c>
      <c r="X16" s="48">
        <v>190</v>
      </c>
      <c r="Y16" s="48">
        <v>197</v>
      </c>
      <c r="Z16" s="48">
        <v>223</v>
      </c>
      <c r="AA16" s="48">
        <v>160</v>
      </c>
      <c r="AB16" s="48">
        <v>172</v>
      </c>
      <c r="AC16" s="48">
        <v>202</v>
      </c>
      <c r="AD16" s="48">
        <v>211</v>
      </c>
      <c r="AE16" s="48">
        <v>173</v>
      </c>
      <c r="AF16" s="48">
        <v>175</v>
      </c>
      <c r="AG16" s="48">
        <v>189</v>
      </c>
      <c r="AH16" s="48">
        <v>194</v>
      </c>
      <c r="AI16" s="49">
        <f t="shared" si="0"/>
        <v>1461</v>
      </c>
      <c r="AJ16" s="49">
        <f t="shared" si="1"/>
        <v>1753</v>
      </c>
      <c r="AK16" s="49">
        <f t="shared" si="2"/>
        <v>1896</v>
      </c>
      <c r="AL16" s="49">
        <f t="shared" si="3"/>
        <v>5110</v>
      </c>
      <c r="AM16" s="49">
        <f t="shared" si="4"/>
        <v>28</v>
      </c>
      <c r="AN16" s="50">
        <f t="shared" si="5"/>
        <v>182.5</v>
      </c>
    </row>
    <row r="17" spans="1:40" ht="12.75">
      <c r="A17" s="48">
        <v>13</v>
      </c>
      <c r="B17" s="48">
        <v>797</v>
      </c>
      <c r="C17" s="48" t="s">
        <v>48</v>
      </c>
      <c r="D17" s="48" t="s">
        <v>34</v>
      </c>
      <c r="E17" s="48">
        <v>147</v>
      </c>
      <c r="F17" s="48">
        <v>211</v>
      </c>
      <c r="G17" s="48">
        <v>153</v>
      </c>
      <c r="H17" s="48">
        <v>240</v>
      </c>
      <c r="I17" s="48">
        <v>170</v>
      </c>
      <c r="J17" s="48">
        <v>149</v>
      </c>
      <c r="K17" s="48"/>
      <c r="L17" s="48"/>
      <c r="M17" s="48"/>
      <c r="N17" s="48"/>
      <c r="O17" s="48">
        <v>203</v>
      </c>
      <c r="P17" s="48">
        <v>238</v>
      </c>
      <c r="Q17" s="48">
        <v>158</v>
      </c>
      <c r="R17" s="48">
        <v>168</v>
      </c>
      <c r="S17" s="48"/>
      <c r="T17" s="48"/>
      <c r="U17" s="48">
        <v>244</v>
      </c>
      <c r="V17" s="48">
        <v>166</v>
      </c>
      <c r="W17" s="48">
        <v>194</v>
      </c>
      <c r="X17" s="48">
        <v>221</v>
      </c>
      <c r="Y17" s="48">
        <v>163</v>
      </c>
      <c r="Z17" s="48">
        <v>172</v>
      </c>
      <c r="AA17" s="48">
        <v>167</v>
      </c>
      <c r="AB17" s="48">
        <v>198</v>
      </c>
      <c r="AC17" s="48">
        <v>166</v>
      </c>
      <c r="AD17" s="48">
        <v>170</v>
      </c>
      <c r="AE17" s="48"/>
      <c r="AF17" s="48"/>
      <c r="AG17" s="48">
        <v>155</v>
      </c>
      <c r="AH17" s="48">
        <v>160</v>
      </c>
      <c r="AI17" s="49">
        <f t="shared" si="0"/>
        <v>1070</v>
      </c>
      <c r="AJ17" s="49">
        <f t="shared" si="1"/>
        <v>1592</v>
      </c>
      <c r="AK17" s="49">
        <f t="shared" si="2"/>
        <v>1351</v>
      </c>
      <c r="AL17" s="49">
        <f t="shared" si="3"/>
        <v>4013</v>
      </c>
      <c r="AM17" s="49">
        <f t="shared" si="4"/>
        <v>22</v>
      </c>
      <c r="AN17" s="50">
        <f t="shared" si="5"/>
        <v>182.4090909090909</v>
      </c>
    </row>
    <row r="18" spans="1:40" ht="12.75">
      <c r="A18" s="48">
        <v>14</v>
      </c>
      <c r="B18" s="48">
        <v>1629</v>
      </c>
      <c r="C18" s="48" t="s">
        <v>39</v>
      </c>
      <c r="D18" s="48" t="s">
        <v>32</v>
      </c>
      <c r="E18" s="48">
        <v>185</v>
      </c>
      <c r="F18" s="48">
        <v>213</v>
      </c>
      <c r="G18" s="48">
        <v>148</v>
      </c>
      <c r="H18" s="48">
        <v>211</v>
      </c>
      <c r="I18" s="48">
        <v>194</v>
      </c>
      <c r="J18" s="48">
        <v>225</v>
      </c>
      <c r="K18" s="48">
        <v>192</v>
      </c>
      <c r="L18" s="48">
        <v>151</v>
      </c>
      <c r="M18" s="48"/>
      <c r="N18" s="48"/>
      <c r="O18" s="48"/>
      <c r="P18" s="48"/>
      <c r="Q18" s="48"/>
      <c r="R18" s="48">
        <v>169</v>
      </c>
      <c r="S18" s="48">
        <v>204</v>
      </c>
      <c r="T18" s="48">
        <v>168</v>
      </c>
      <c r="U18" s="48">
        <v>224</v>
      </c>
      <c r="V18" s="48">
        <v>203</v>
      </c>
      <c r="W18" s="48">
        <v>194</v>
      </c>
      <c r="X18" s="48">
        <v>190</v>
      </c>
      <c r="Y18" s="48">
        <v>156</v>
      </c>
      <c r="Z18" s="48">
        <v>182</v>
      </c>
      <c r="AA18" s="48">
        <v>157</v>
      </c>
      <c r="AB18" s="48">
        <v>150</v>
      </c>
      <c r="AC18" s="48">
        <v>171</v>
      </c>
      <c r="AD18" s="48">
        <v>227</v>
      </c>
      <c r="AE18" s="48">
        <v>139</v>
      </c>
      <c r="AF18" s="48">
        <v>169</v>
      </c>
      <c r="AG18" s="48">
        <v>174</v>
      </c>
      <c r="AH18" s="48">
        <v>151</v>
      </c>
      <c r="AI18" s="49">
        <f t="shared" si="0"/>
        <v>1519</v>
      </c>
      <c r="AJ18" s="49">
        <f t="shared" si="1"/>
        <v>1352</v>
      </c>
      <c r="AK18" s="49">
        <f t="shared" si="2"/>
        <v>1676</v>
      </c>
      <c r="AL18" s="49">
        <f t="shared" si="3"/>
        <v>4547</v>
      </c>
      <c r="AM18" s="49">
        <f t="shared" si="4"/>
        <v>25</v>
      </c>
      <c r="AN18" s="50">
        <f t="shared" si="5"/>
        <v>181.88</v>
      </c>
    </row>
    <row r="19" spans="1:40" ht="12.75">
      <c r="A19" s="48">
        <v>15</v>
      </c>
      <c r="B19" s="48">
        <v>1665</v>
      </c>
      <c r="C19" s="51" t="s">
        <v>63</v>
      </c>
      <c r="D19" s="48" t="s">
        <v>37</v>
      </c>
      <c r="E19" s="51">
        <v>223</v>
      </c>
      <c r="F19" s="51">
        <v>154</v>
      </c>
      <c r="G19" s="51"/>
      <c r="H19" s="51"/>
      <c r="I19" s="51">
        <v>140</v>
      </c>
      <c r="J19" s="51">
        <v>227</v>
      </c>
      <c r="K19" s="51">
        <v>159</v>
      </c>
      <c r="L19" s="51">
        <v>191</v>
      </c>
      <c r="M19" s="51">
        <v>134</v>
      </c>
      <c r="N19" s="51">
        <v>186</v>
      </c>
      <c r="O19" s="51">
        <v>186</v>
      </c>
      <c r="P19" s="51">
        <v>126</v>
      </c>
      <c r="Q19" s="51">
        <v>201</v>
      </c>
      <c r="R19" s="51">
        <v>202</v>
      </c>
      <c r="S19" s="51">
        <v>169</v>
      </c>
      <c r="T19" s="51">
        <v>180</v>
      </c>
      <c r="U19" s="51">
        <v>172</v>
      </c>
      <c r="V19" s="51">
        <v>229</v>
      </c>
      <c r="W19" s="51">
        <v>174</v>
      </c>
      <c r="X19" s="51">
        <v>224</v>
      </c>
      <c r="Y19" s="51">
        <v>135</v>
      </c>
      <c r="Z19" s="51">
        <v>180</v>
      </c>
      <c r="AA19" s="51">
        <v>132</v>
      </c>
      <c r="AB19" s="51">
        <v>183</v>
      </c>
      <c r="AC19" s="51">
        <v>170</v>
      </c>
      <c r="AD19" s="51">
        <v>183</v>
      </c>
      <c r="AE19" s="51">
        <v>197</v>
      </c>
      <c r="AF19" s="51">
        <v>215</v>
      </c>
      <c r="AG19" s="51">
        <v>188</v>
      </c>
      <c r="AH19" s="51">
        <v>187</v>
      </c>
      <c r="AI19" s="49">
        <f t="shared" si="0"/>
        <v>1414</v>
      </c>
      <c r="AJ19" s="49">
        <f t="shared" si="1"/>
        <v>1863</v>
      </c>
      <c r="AK19" s="49">
        <f t="shared" si="2"/>
        <v>1770</v>
      </c>
      <c r="AL19" s="49">
        <f t="shared" si="3"/>
        <v>5047</v>
      </c>
      <c r="AM19" s="49">
        <f t="shared" si="4"/>
        <v>28</v>
      </c>
      <c r="AN19" s="50">
        <f t="shared" si="5"/>
        <v>180.25</v>
      </c>
    </row>
    <row r="20" spans="1:40" ht="12.75">
      <c r="A20" s="48">
        <v>16</v>
      </c>
      <c r="B20" s="48">
        <v>1947</v>
      </c>
      <c r="C20" s="48" t="s">
        <v>65</v>
      </c>
      <c r="D20" s="48" t="s">
        <v>37</v>
      </c>
      <c r="E20" s="48">
        <v>168</v>
      </c>
      <c r="F20" s="48">
        <v>216</v>
      </c>
      <c r="G20" s="48">
        <v>203</v>
      </c>
      <c r="H20" s="48">
        <v>154</v>
      </c>
      <c r="I20" s="48">
        <v>203</v>
      </c>
      <c r="J20" s="48">
        <v>172</v>
      </c>
      <c r="K20" s="48">
        <v>195</v>
      </c>
      <c r="L20" s="48">
        <v>179</v>
      </c>
      <c r="M20" s="48">
        <v>176</v>
      </c>
      <c r="N20" s="48">
        <v>189</v>
      </c>
      <c r="O20" s="48">
        <v>195</v>
      </c>
      <c r="P20" s="48">
        <v>213</v>
      </c>
      <c r="Q20" s="48">
        <v>203</v>
      </c>
      <c r="R20" s="48">
        <v>173</v>
      </c>
      <c r="S20" s="48">
        <v>203</v>
      </c>
      <c r="T20" s="48">
        <v>193</v>
      </c>
      <c r="U20" s="48">
        <v>175</v>
      </c>
      <c r="V20" s="48">
        <v>167</v>
      </c>
      <c r="W20" s="48">
        <v>186</v>
      </c>
      <c r="X20" s="48">
        <v>187</v>
      </c>
      <c r="Y20" s="48">
        <v>211</v>
      </c>
      <c r="Z20" s="48">
        <v>129</v>
      </c>
      <c r="AA20" s="48">
        <v>138</v>
      </c>
      <c r="AB20" s="48">
        <v>124</v>
      </c>
      <c r="AC20" s="48">
        <v>169</v>
      </c>
      <c r="AD20" s="48">
        <v>182</v>
      </c>
      <c r="AE20" s="48">
        <v>167</v>
      </c>
      <c r="AF20" s="48">
        <v>143</v>
      </c>
      <c r="AG20" s="48">
        <v>166</v>
      </c>
      <c r="AH20" s="48">
        <v>178</v>
      </c>
      <c r="AI20" s="49">
        <f t="shared" si="0"/>
        <v>1855</v>
      </c>
      <c r="AJ20" s="49">
        <f t="shared" si="1"/>
        <v>1895</v>
      </c>
      <c r="AK20" s="49">
        <f t="shared" si="2"/>
        <v>1607</v>
      </c>
      <c r="AL20" s="49">
        <f t="shared" si="3"/>
        <v>5357</v>
      </c>
      <c r="AM20" s="49">
        <f t="shared" si="4"/>
        <v>30</v>
      </c>
      <c r="AN20" s="50">
        <f t="shared" si="5"/>
        <v>178.56666666666666</v>
      </c>
    </row>
    <row r="21" spans="1:40" ht="12.75">
      <c r="A21" s="48">
        <v>17</v>
      </c>
      <c r="B21" s="48">
        <v>861</v>
      </c>
      <c r="C21" s="48" t="s">
        <v>53</v>
      </c>
      <c r="D21" s="48" t="s">
        <v>35</v>
      </c>
      <c r="E21" s="48">
        <v>178</v>
      </c>
      <c r="F21" s="48">
        <v>178</v>
      </c>
      <c r="G21" s="48">
        <v>178</v>
      </c>
      <c r="H21" s="48">
        <v>192</v>
      </c>
      <c r="I21" s="48">
        <v>148</v>
      </c>
      <c r="J21" s="48">
        <v>221</v>
      </c>
      <c r="K21" s="48"/>
      <c r="L21" s="48"/>
      <c r="M21" s="48">
        <v>179</v>
      </c>
      <c r="N21" s="48">
        <v>189</v>
      </c>
      <c r="O21" s="48">
        <v>178</v>
      </c>
      <c r="P21" s="48">
        <v>160</v>
      </c>
      <c r="Q21" s="48"/>
      <c r="R21" s="48"/>
      <c r="S21" s="48"/>
      <c r="T21" s="48">
        <v>157</v>
      </c>
      <c r="U21" s="48"/>
      <c r="V21" s="48">
        <v>159</v>
      </c>
      <c r="W21" s="48">
        <v>181</v>
      </c>
      <c r="X21" s="48">
        <v>203</v>
      </c>
      <c r="Y21" s="48">
        <v>166</v>
      </c>
      <c r="Z21" s="48">
        <v>170</v>
      </c>
      <c r="AA21" s="48">
        <v>189</v>
      </c>
      <c r="AB21" s="48">
        <v>159</v>
      </c>
      <c r="AC21" s="48">
        <v>191</v>
      </c>
      <c r="AD21" s="48">
        <v>190</v>
      </c>
      <c r="AE21" s="48">
        <v>164</v>
      </c>
      <c r="AF21" s="48">
        <v>181</v>
      </c>
      <c r="AG21" s="48">
        <v>181</v>
      </c>
      <c r="AH21" s="48">
        <v>175</v>
      </c>
      <c r="AI21" s="49">
        <f t="shared" si="0"/>
        <v>1463</v>
      </c>
      <c r="AJ21" s="49">
        <f t="shared" si="1"/>
        <v>1038</v>
      </c>
      <c r="AK21" s="49">
        <f t="shared" si="2"/>
        <v>1766</v>
      </c>
      <c r="AL21" s="49">
        <f t="shared" si="3"/>
        <v>4267</v>
      </c>
      <c r="AM21" s="49">
        <f t="shared" si="4"/>
        <v>24</v>
      </c>
      <c r="AN21" s="50">
        <f t="shared" si="5"/>
        <v>177.79166666666666</v>
      </c>
    </row>
    <row r="22" spans="1:40" ht="12.75">
      <c r="A22" s="48">
        <v>18</v>
      </c>
      <c r="B22" s="48">
        <v>2116</v>
      </c>
      <c r="C22" s="48" t="s">
        <v>69</v>
      </c>
      <c r="D22" s="48" t="s">
        <v>32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v>202</v>
      </c>
      <c r="S22" s="48">
        <v>174</v>
      </c>
      <c r="T22" s="48">
        <v>196</v>
      </c>
      <c r="U22" s="48">
        <v>194</v>
      </c>
      <c r="V22" s="48">
        <v>168</v>
      </c>
      <c r="W22" s="48">
        <v>161</v>
      </c>
      <c r="X22" s="48">
        <v>147</v>
      </c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 t="shared" si="0"/>
        <v>0</v>
      </c>
      <c r="AJ22" s="49">
        <f t="shared" si="1"/>
        <v>1242</v>
      </c>
      <c r="AK22" s="49">
        <f t="shared" si="2"/>
        <v>0</v>
      </c>
      <c r="AL22" s="49">
        <f t="shared" si="3"/>
        <v>1242</v>
      </c>
      <c r="AM22" s="49">
        <f t="shared" si="4"/>
        <v>7</v>
      </c>
      <c r="AN22" s="50">
        <f t="shared" si="5"/>
        <v>177.42857142857142</v>
      </c>
    </row>
    <row r="23" spans="1:40" ht="12.75">
      <c r="A23" s="48">
        <v>19</v>
      </c>
      <c r="B23" s="48">
        <v>1122</v>
      </c>
      <c r="C23" s="48" t="s">
        <v>47</v>
      </c>
      <c r="D23" s="48" t="s">
        <v>33</v>
      </c>
      <c r="E23" s="48">
        <v>165</v>
      </c>
      <c r="F23" s="48">
        <v>180</v>
      </c>
      <c r="G23" s="48">
        <v>213</v>
      </c>
      <c r="H23" s="48">
        <v>157</v>
      </c>
      <c r="I23" s="48">
        <v>140</v>
      </c>
      <c r="J23" s="48">
        <v>203</v>
      </c>
      <c r="K23" s="48">
        <v>233</v>
      </c>
      <c r="L23" s="48">
        <v>213</v>
      </c>
      <c r="M23" s="48">
        <v>215</v>
      </c>
      <c r="N23" s="48">
        <v>189</v>
      </c>
      <c r="O23" s="48">
        <v>189</v>
      </c>
      <c r="P23" s="48">
        <v>206</v>
      </c>
      <c r="Q23" s="48">
        <v>189</v>
      </c>
      <c r="R23" s="48">
        <v>166</v>
      </c>
      <c r="S23" s="48">
        <v>204</v>
      </c>
      <c r="T23" s="48">
        <v>160</v>
      </c>
      <c r="U23" s="48">
        <v>148</v>
      </c>
      <c r="V23" s="48">
        <v>153</v>
      </c>
      <c r="W23" s="48">
        <v>199</v>
      </c>
      <c r="X23" s="48">
        <v>181</v>
      </c>
      <c r="Y23" s="48">
        <v>160</v>
      </c>
      <c r="Z23" s="48">
        <v>194</v>
      </c>
      <c r="AA23" s="48">
        <v>140</v>
      </c>
      <c r="AB23" s="48">
        <v>171</v>
      </c>
      <c r="AC23" s="48">
        <v>157</v>
      </c>
      <c r="AD23" s="48">
        <v>194</v>
      </c>
      <c r="AE23" s="48">
        <v>176</v>
      </c>
      <c r="AF23" s="48">
        <v>136</v>
      </c>
      <c r="AG23" s="48">
        <v>148</v>
      </c>
      <c r="AH23" s="48">
        <v>140</v>
      </c>
      <c r="AI23" s="49">
        <f t="shared" si="0"/>
        <v>1908</v>
      </c>
      <c r="AJ23" s="49">
        <f t="shared" si="1"/>
        <v>1795</v>
      </c>
      <c r="AK23" s="49">
        <f t="shared" si="2"/>
        <v>1616</v>
      </c>
      <c r="AL23" s="49">
        <f t="shared" si="3"/>
        <v>5319</v>
      </c>
      <c r="AM23" s="49">
        <f t="shared" si="4"/>
        <v>30</v>
      </c>
      <c r="AN23" s="50">
        <f t="shared" si="5"/>
        <v>177.3</v>
      </c>
    </row>
    <row r="24" spans="1:40" ht="12.75">
      <c r="A24" s="48">
        <v>20</v>
      </c>
      <c r="B24" s="48">
        <v>157</v>
      </c>
      <c r="C24" s="48" t="s">
        <v>71</v>
      </c>
      <c r="D24" s="48" t="s">
        <v>34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>
        <v>209</v>
      </c>
      <c r="T24" s="48">
        <v>177</v>
      </c>
      <c r="U24" s="48">
        <v>128</v>
      </c>
      <c r="V24" s="48">
        <v>225</v>
      </c>
      <c r="W24" s="48">
        <v>196</v>
      </c>
      <c r="X24" s="48">
        <v>171</v>
      </c>
      <c r="Y24" s="48"/>
      <c r="Z24" s="48"/>
      <c r="AA24" s="48">
        <v>152</v>
      </c>
      <c r="AB24" s="48">
        <v>169</v>
      </c>
      <c r="AC24" s="48">
        <v>185</v>
      </c>
      <c r="AD24" s="48">
        <v>174</v>
      </c>
      <c r="AE24" s="48">
        <v>161</v>
      </c>
      <c r="AF24" s="48">
        <v>179</v>
      </c>
      <c r="AG24" s="48"/>
      <c r="AH24" s="48"/>
      <c r="AI24" s="49">
        <f t="shared" si="0"/>
        <v>0</v>
      </c>
      <c r="AJ24" s="49">
        <f t="shared" si="1"/>
        <v>1106</v>
      </c>
      <c r="AK24" s="49">
        <f t="shared" si="2"/>
        <v>1020</v>
      </c>
      <c r="AL24" s="49">
        <f t="shared" si="3"/>
        <v>2126</v>
      </c>
      <c r="AM24" s="49">
        <f t="shared" si="4"/>
        <v>12</v>
      </c>
      <c r="AN24" s="50">
        <f t="shared" si="5"/>
        <v>177.16666666666666</v>
      </c>
    </row>
    <row r="25" spans="1:40" ht="12.75">
      <c r="A25" s="48">
        <v>21</v>
      </c>
      <c r="B25" s="48">
        <v>1921</v>
      </c>
      <c r="C25" s="48" t="s">
        <v>55</v>
      </c>
      <c r="D25" s="48" t="s">
        <v>35</v>
      </c>
      <c r="E25" s="48"/>
      <c r="F25" s="48"/>
      <c r="G25" s="48">
        <v>119</v>
      </c>
      <c r="H25" s="48">
        <v>150</v>
      </c>
      <c r="I25" s="48">
        <v>224</v>
      </c>
      <c r="J25" s="48">
        <v>221</v>
      </c>
      <c r="K25" s="48">
        <v>223</v>
      </c>
      <c r="L25" s="48">
        <v>183</v>
      </c>
      <c r="M25" s="48">
        <v>196</v>
      </c>
      <c r="N25" s="48">
        <v>202</v>
      </c>
      <c r="O25" s="48">
        <v>148</v>
      </c>
      <c r="P25" s="48">
        <v>199</v>
      </c>
      <c r="Q25" s="48">
        <v>226</v>
      </c>
      <c r="R25" s="48">
        <v>202</v>
      </c>
      <c r="S25" s="48">
        <v>132</v>
      </c>
      <c r="T25" s="48"/>
      <c r="U25" s="48"/>
      <c r="V25" s="48">
        <v>185</v>
      </c>
      <c r="W25" s="48">
        <v>159</v>
      </c>
      <c r="X25" s="48">
        <v>159</v>
      </c>
      <c r="Y25" s="48">
        <v>136</v>
      </c>
      <c r="Z25" s="48">
        <v>129</v>
      </c>
      <c r="AA25" s="48"/>
      <c r="AB25" s="48"/>
      <c r="AC25" s="48">
        <v>153</v>
      </c>
      <c r="AD25" s="48">
        <v>149</v>
      </c>
      <c r="AE25" s="48"/>
      <c r="AF25" s="48"/>
      <c r="AG25" s="48"/>
      <c r="AH25" s="48"/>
      <c r="AI25" s="49">
        <f t="shared" si="0"/>
        <v>1518</v>
      </c>
      <c r="AJ25" s="49">
        <f t="shared" si="1"/>
        <v>1410</v>
      </c>
      <c r="AK25" s="49">
        <f t="shared" si="2"/>
        <v>567</v>
      </c>
      <c r="AL25" s="49">
        <f t="shared" si="3"/>
        <v>3495</v>
      </c>
      <c r="AM25" s="49">
        <f t="shared" si="4"/>
        <v>20</v>
      </c>
      <c r="AN25" s="50">
        <f t="shared" si="5"/>
        <v>174.75</v>
      </c>
    </row>
    <row r="26" spans="1:40" ht="12.75">
      <c r="A26" s="48">
        <v>22</v>
      </c>
      <c r="B26" s="48">
        <v>894</v>
      </c>
      <c r="C26" s="48" t="s">
        <v>38</v>
      </c>
      <c r="D26" s="48" t="s">
        <v>32</v>
      </c>
      <c r="E26" s="48">
        <v>164</v>
      </c>
      <c r="F26" s="48">
        <v>194</v>
      </c>
      <c r="G26" s="48">
        <v>170</v>
      </c>
      <c r="H26" s="48">
        <v>189</v>
      </c>
      <c r="I26" s="48">
        <v>191</v>
      </c>
      <c r="J26" s="48">
        <v>204</v>
      </c>
      <c r="K26" s="48">
        <v>176</v>
      </c>
      <c r="L26" s="48">
        <v>162</v>
      </c>
      <c r="M26" s="48">
        <v>192</v>
      </c>
      <c r="N26" s="48">
        <v>202</v>
      </c>
      <c r="O26" s="48">
        <v>193</v>
      </c>
      <c r="P26" s="48">
        <v>178</v>
      </c>
      <c r="Q26" s="48">
        <v>148</v>
      </c>
      <c r="R26" s="48"/>
      <c r="S26" s="48"/>
      <c r="T26" s="48"/>
      <c r="U26" s="48"/>
      <c r="V26" s="48"/>
      <c r="W26" s="48"/>
      <c r="X26" s="48"/>
      <c r="Y26" s="48">
        <v>189</v>
      </c>
      <c r="Z26" s="48">
        <v>138</v>
      </c>
      <c r="AA26" s="48">
        <v>144</v>
      </c>
      <c r="AB26" s="48">
        <v>176</v>
      </c>
      <c r="AC26" s="48">
        <v>167</v>
      </c>
      <c r="AD26" s="48">
        <v>160</v>
      </c>
      <c r="AE26" s="48">
        <v>190</v>
      </c>
      <c r="AF26" s="48">
        <v>105</v>
      </c>
      <c r="AG26" s="48">
        <v>158</v>
      </c>
      <c r="AH26" s="48">
        <v>223</v>
      </c>
      <c r="AI26" s="49">
        <f t="shared" si="0"/>
        <v>1844</v>
      </c>
      <c r="AJ26" s="49">
        <f t="shared" si="1"/>
        <v>519</v>
      </c>
      <c r="AK26" s="49">
        <f t="shared" si="2"/>
        <v>1650</v>
      </c>
      <c r="AL26" s="49">
        <f t="shared" si="3"/>
        <v>4013</v>
      </c>
      <c r="AM26" s="49">
        <f t="shared" si="4"/>
        <v>23</v>
      </c>
      <c r="AN26" s="50">
        <f t="shared" si="5"/>
        <v>174.47826086956522</v>
      </c>
    </row>
    <row r="27" spans="1:40" ht="12.75">
      <c r="A27" s="48">
        <v>23</v>
      </c>
      <c r="B27" s="48">
        <v>1462</v>
      </c>
      <c r="C27" s="48" t="s">
        <v>59</v>
      </c>
      <c r="D27" s="48" t="s">
        <v>36</v>
      </c>
      <c r="E27" s="48"/>
      <c r="F27" s="48"/>
      <c r="G27" s="48">
        <v>137</v>
      </c>
      <c r="H27" s="48">
        <v>165</v>
      </c>
      <c r="I27" s="48">
        <v>221</v>
      </c>
      <c r="J27" s="48">
        <v>234</v>
      </c>
      <c r="K27" s="48">
        <v>148</v>
      </c>
      <c r="L27" s="48">
        <v>129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>
        <f t="shared" si="0"/>
        <v>1034</v>
      </c>
      <c r="AJ27" s="49">
        <f t="shared" si="1"/>
        <v>0</v>
      </c>
      <c r="AK27" s="49">
        <f t="shared" si="2"/>
        <v>0</v>
      </c>
      <c r="AL27" s="49">
        <f t="shared" si="3"/>
        <v>1034</v>
      </c>
      <c r="AM27" s="49">
        <f t="shared" si="4"/>
        <v>6</v>
      </c>
      <c r="AN27" s="50">
        <f t="shared" si="5"/>
        <v>172.33333333333334</v>
      </c>
    </row>
    <row r="28" spans="1:40" ht="12.75">
      <c r="A28" s="48">
        <v>24</v>
      </c>
      <c r="B28" s="48">
        <v>1906</v>
      </c>
      <c r="C28" s="48" t="s">
        <v>74</v>
      </c>
      <c r="D28" s="48" t="s">
        <v>35</v>
      </c>
      <c r="E28" s="48">
        <v>160</v>
      </c>
      <c r="F28" s="48">
        <v>232</v>
      </c>
      <c r="G28" s="48">
        <v>189</v>
      </c>
      <c r="H28" s="48">
        <v>163</v>
      </c>
      <c r="I28" s="48"/>
      <c r="J28" s="48"/>
      <c r="K28" s="48">
        <v>142</v>
      </c>
      <c r="L28" s="48">
        <v>172</v>
      </c>
      <c r="M28" s="48">
        <v>200</v>
      </c>
      <c r="N28" s="48">
        <v>188</v>
      </c>
      <c r="O28" s="48"/>
      <c r="P28" s="48"/>
      <c r="Q28" s="48">
        <v>182</v>
      </c>
      <c r="R28" s="48">
        <v>141</v>
      </c>
      <c r="S28" s="48"/>
      <c r="T28" s="48"/>
      <c r="U28" s="48">
        <v>200</v>
      </c>
      <c r="V28" s="48">
        <v>125</v>
      </c>
      <c r="W28" s="48"/>
      <c r="X28" s="48"/>
      <c r="Y28" s="48"/>
      <c r="Z28" s="48"/>
      <c r="AA28" s="48">
        <v>140</v>
      </c>
      <c r="AB28" s="48">
        <v>138</v>
      </c>
      <c r="AC28" s="48">
        <v>192</v>
      </c>
      <c r="AD28" s="48">
        <v>181</v>
      </c>
      <c r="AE28" s="48">
        <v>154</v>
      </c>
      <c r="AF28" s="48">
        <v>179</v>
      </c>
      <c r="AG28" s="48">
        <v>159</v>
      </c>
      <c r="AH28" s="48">
        <v>206</v>
      </c>
      <c r="AI28" s="49">
        <f t="shared" si="0"/>
        <v>1446</v>
      </c>
      <c r="AJ28" s="49">
        <f t="shared" si="1"/>
        <v>648</v>
      </c>
      <c r="AK28" s="49">
        <f t="shared" si="2"/>
        <v>1349</v>
      </c>
      <c r="AL28" s="49">
        <f t="shared" si="3"/>
        <v>3443</v>
      </c>
      <c r="AM28" s="49">
        <f t="shared" si="4"/>
        <v>20</v>
      </c>
      <c r="AN28" s="50">
        <f t="shared" si="5"/>
        <v>172.15</v>
      </c>
    </row>
    <row r="29" spans="1:40" ht="12.75">
      <c r="A29" s="48">
        <v>25</v>
      </c>
      <c r="B29" s="48">
        <v>481</v>
      </c>
      <c r="C29" s="48" t="s">
        <v>45</v>
      </c>
      <c r="D29" s="48" t="s">
        <v>33</v>
      </c>
      <c r="E29" s="48">
        <v>145</v>
      </c>
      <c r="F29" s="48">
        <v>188</v>
      </c>
      <c r="G29" s="48">
        <v>184</v>
      </c>
      <c r="H29" s="48">
        <v>167</v>
      </c>
      <c r="I29" s="48">
        <v>187</v>
      </c>
      <c r="J29" s="48">
        <v>156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1027</v>
      </c>
      <c r="AJ29" s="49">
        <f t="shared" si="1"/>
        <v>0</v>
      </c>
      <c r="AK29" s="49">
        <f t="shared" si="2"/>
        <v>0</v>
      </c>
      <c r="AL29" s="49">
        <f t="shared" si="3"/>
        <v>1027</v>
      </c>
      <c r="AM29" s="49">
        <f t="shared" si="4"/>
        <v>6</v>
      </c>
      <c r="AN29" s="50">
        <f t="shared" si="5"/>
        <v>171.16666666666666</v>
      </c>
    </row>
    <row r="30" spans="1:40" ht="12.75">
      <c r="A30" s="48">
        <v>26</v>
      </c>
      <c r="B30" s="48">
        <v>2009</v>
      </c>
      <c r="C30" s="48" t="s">
        <v>66</v>
      </c>
      <c r="D30" s="48" t="s">
        <v>37</v>
      </c>
      <c r="E30" s="48">
        <v>169</v>
      </c>
      <c r="F30" s="48">
        <v>193</v>
      </c>
      <c r="G30" s="48">
        <v>170</v>
      </c>
      <c r="H30" s="48">
        <v>161</v>
      </c>
      <c r="I30" s="48">
        <v>182</v>
      </c>
      <c r="J30" s="48">
        <v>122</v>
      </c>
      <c r="K30" s="48"/>
      <c r="L30" s="48"/>
      <c r="M30" s="48">
        <v>154</v>
      </c>
      <c r="N30" s="48">
        <v>178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>
        <v>161</v>
      </c>
      <c r="Z30" s="48">
        <v>204</v>
      </c>
      <c r="AA30" s="48">
        <v>162</v>
      </c>
      <c r="AB30" s="48">
        <v>204</v>
      </c>
      <c r="AC30" s="48">
        <v>157</v>
      </c>
      <c r="AD30" s="48">
        <v>182</v>
      </c>
      <c r="AE30" s="48">
        <v>175</v>
      </c>
      <c r="AF30" s="48">
        <v>187</v>
      </c>
      <c r="AG30" s="48">
        <v>139</v>
      </c>
      <c r="AH30" s="48">
        <v>153</v>
      </c>
      <c r="AI30" s="49">
        <f t="shared" si="0"/>
        <v>1329</v>
      </c>
      <c r="AJ30" s="49">
        <f t="shared" si="1"/>
        <v>0</v>
      </c>
      <c r="AK30" s="49">
        <f t="shared" si="2"/>
        <v>1724</v>
      </c>
      <c r="AL30" s="49">
        <f t="shared" si="3"/>
        <v>3053</v>
      </c>
      <c r="AM30" s="49">
        <f t="shared" si="4"/>
        <v>18</v>
      </c>
      <c r="AN30" s="50">
        <f t="shared" si="5"/>
        <v>169.61111111111111</v>
      </c>
    </row>
    <row r="31" spans="1:40" ht="12.75">
      <c r="A31" s="48">
        <v>27</v>
      </c>
      <c r="B31" s="48">
        <v>1172</v>
      </c>
      <c r="C31" s="48" t="s">
        <v>76</v>
      </c>
      <c r="D31" s="48" t="s">
        <v>36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>
        <v>155</v>
      </c>
      <c r="Z31" s="48">
        <v>171</v>
      </c>
      <c r="AA31" s="48">
        <v>190</v>
      </c>
      <c r="AB31" s="48">
        <v>168</v>
      </c>
      <c r="AC31" s="48">
        <v>154</v>
      </c>
      <c r="AD31" s="48">
        <v>187</v>
      </c>
      <c r="AE31" s="48">
        <v>155</v>
      </c>
      <c r="AF31" s="48">
        <v>174</v>
      </c>
      <c r="AG31" s="48">
        <v>170</v>
      </c>
      <c r="AH31" s="48">
        <v>168</v>
      </c>
      <c r="AI31" s="49">
        <f t="shared" si="0"/>
        <v>0</v>
      </c>
      <c r="AJ31" s="49">
        <f t="shared" si="1"/>
        <v>0</v>
      </c>
      <c r="AK31" s="49">
        <f t="shared" si="2"/>
        <v>1692</v>
      </c>
      <c r="AL31" s="49">
        <f t="shared" si="3"/>
        <v>1692</v>
      </c>
      <c r="AM31" s="49">
        <f t="shared" si="4"/>
        <v>10</v>
      </c>
      <c r="AN31" s="50">
        <f t="shared" si="5"/>
        <v>169.2</v>
      </c>
    </row>
    <row r="32" spans="1:40" ht="12.75">
      <c r="A32" s="48">
        <v>28</v>
      </c>
      <c r="B32" s="48">
        <v>1476</v>
      </c>
      <c r="C32" s="48" t="s">
        <v>73</v>
      </c>
      <c r="D32" s="48" t="s">
        <v>35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>
        <v>170</v>
      </c>
      <c r="P32" s="48">
        <v>204</v>
      </c>
      <c r="Q32" s="48"/>
      <c r="R32" s="48"/>
      <c r="S32" s="48">
        <v>162</v>
      </c>
      <c r="T32" s="48">
        <v>181</v>
      </c>
      <c r="U32" s="48">
        <v>170</v>
      </c>
      <c r="V32" s="48">
        <v>177</v>
      </c>
      <c r="W32" s="48">
        <v>158</v>
      </c>
      <c r="X32" s="48"/>
      <c r="Y32" s="48">
        <v>189</v>
      </c>
      <c r="Z32" s="48">
        <v>162</v>
      </c>
      <c r="AA32" s="48">
        <v>141</v>
      </c>
      <c r="AB32" s="48">
        <v>148</v>
      </c>
      <c r="AC32" s="48"/>
      <c r="AD32" s="48"/>
      <c r="AE32" s="48">
        <v>155</v>
      </c>
      <c r="AF32" s="48">
        <v>168</v>
      </c>
      <c r="AG32" s="48">
        <v>165</v>
      </c>
      <c r="AH32" s="48">
        <v>181</v>
      </c>
      <c r="AI32" s="49">
        <f t="shared" si="0"/>
        <v>0</v>
      </c>
      <c r="AJ32" s="49">
        <f t="shared" si="1"/>
        <v>1222</v>
      </c>
      <c r="AK32" s="49">
        <f t="shared" si="2"/>
        <v>1309</v>
      </c>
      <c r="AL32" s="49">
        <f t="shared" si="3"/>
        <v>2531</v>
      </c>
      <c r="AM32" s="49">
        <f t="shared" si="4"/>
        <v>15</v>
      </c>
      <c r="AN32" s="50">
        <f t="shared" si="5"/>
        <v>168.73333333333332</v>
      </c>
    </row>
    <row r="33" spans="1:40" ht="12.75">
      <c r="A33" s="48">
        <v>29</v>
      </c>
      <c r="B33" s="48">
        <v>1680</v>
      </c>
      <c r="C33" s="48" t="s">
        <v>41</v>
      </c>
      <c r="D33" s="48" t="s">
        <v>32</v>
      </c>
      <c r="E33" s="48"/>
      <c r="F33" s="48"/>
      <c r="G33" s="48"/>
      <c r="H33" s="48"/>
      <c r="I33" s="48"/>
      <c r="J33" s="48"/>
      <c r="K33" s="48"/>
      <c r="L33" s="48"/>
      <c r="M33" s="48">
        <v>212</v>
      </c>
      <c r="N33" s="48">
        <v>135</v>
      </c>
      <c r="O33" s="48">
        <v>197</v>
      </c>
      <c r="P33" s="48">
        <v>153</v>
      </c>
      <c r="Q33" s="48">
        <v>148</v>
      </c>
      <c r="R33" s="48"/>
      <c r="S33" s="48">
        <v>159</v>
      </c>
      <c r="T33" s="48"/>
      <c r="U33" s="48"/>
      <c r="V33" s="48">
        <v>188</v>
      </c>
      <c r="W33" s="48"/>
      <c r="X33" s="48"/>
      <c r="Y33" s="48"/>
      <c r="Z33" s="48"/>
      <c r="AA33" s="48"/>
      <c r="AB33" s="48">
        <v>128</v>
      </c>
      <c r="AC33" s="48">
        <v>184</v>
      </c>
      <c r="AD33" s="48">
        <v>165</v>
      </c>
      <c r="AE33" s="48">
        <v>191</v>
      </c>
      <c r="AF33" s="48">
        <v>189</v>
      </c>
      <c r="AG33" s="48">
        <v>155</v>
      </c>
      <c r="AH33" s="48">
        <v>151</v>
      </c>
      <c r="AI33" s="49">
        <f t="shared" si="0"/>
        <v>347</v>
      </c>
      <c r="AJ33" s="49">
        <f t="shared" si="1"/>
        <v>845</v>
      </c>
      <c r="AK33" s="49">
        <f t="shared" si="2"/>
        <v>1163</v>
      </c>
      <c r="AL33" s="49">
        <f t="shared" si="3"/>
        <v>2355</v>
      </c>
      <c r="AM33" s="49">
        <f t="shared" si="4"/>
        <v>14</v>
      </c>
      <c r="AN33" s="50">
        <f t="shared" si="5"/>
        <v>168.21428571428572</v>
      </c>
    </row>
    <row r="34" spans="1:40" ht="12.75">
      <c r="A34" s="48">
        <v>30</v>
      </c>
      <c r="B34" s="48">
        <v>1469</v>
      </c>
      <c r="C34" s="48" t="s">
        <v>56</v>
      </c>
      <c r="D34" s="48" t="s">
        <v>35</v>
      </c>
      <c r="E34" s="48">
        <v>178</v>
      </c>
      <c r="F34" s="48">
        <v>158</v>
      </c>
      <c r="G34" s="48"/>
      <c r="H34" s="48"/>
      <c r="I34" s="48">
        <v>173</v>
      </c>
      <c r="J34" s="48">
        <v>180</v>
      </c>
      <c r="K34" s="48">
        <v>147</v>
      </c>
      <c r="L34" s="48">
        <v>192</v>
      </c>
      <c r="M34" s="48">
        <v>182</v>
      </c>
      <c r="N34" s="48">
        <v>190</v>
      </c>
      <c r="O34" s="48"/>
      <c r="P34" s="48"/>
      <c r="Q34" s="48">
        <v>185</v>
      </c>
      <c r="R34" s="48">
        <v>189</v>
      </c>
      <c r="S34" s="48">
        <v>176</v>
      </c>
      <c r="T34" s="48">
        <v>161</v>
      </c>
      <c r="U34" s="48"/>
      <c r="V34" s="48"/>
      <c r="W34" s="48">
        <v>171</v>
      </c>
      <c r="X34" s="48">
        <v>204</v>
      </c>
      <c r="Y34" s="48">
        <v>141</v>
      </c>
      <c r="Z34" s="48">
        <v>186</v>
      </c>
      <c r="AA34" s="48">
        <v>162</v>
      </c>
      <c r="AB34" s="48">
        <v>130</v>
      </c>
      <c r="AC34" s="48">
        <v>144</v>
      </c>
      <c r="AD34" s="48">
        <v>157</v>
      </c>
      <c r="AE34" s="48">
        <v>115</v>
      </c>
      <c r="AF34" s="48">
        <v>220</v>
      </c>
      <c r="AG34" s="48">
        <v>149</v>
      </c>
      <c r="AH34" s="48">
        <v>142</v>
      </c>
      <c r="AI34" s="49">
        <f t="shared" si="0"/>
        <v>1400</v>
      </c>
      <c r="AJ34" s="49">
        <f t="shared" si="1"/>
        <v>1086</v>
      </c>
      <c r="AK34" s="49">
        <f t="shared" si="2"/>
        <v>1546</v>
      </c>
      <c r="AL34" s="49">
        <f t="shared" si="3"/>
        <v>4032</v>
      </c>
      <c r="AM34" s="49">
        <f t="shared" si="4"/>
        <v>24</v>
      </c>
      <c r="AN34" s="50">
        <f t="shared" si="5"/>
        <v>168</v>
      </c>
    </row>
    <row r="35" spans="1:40" ht="12.75">
      <c r="A35" s="48">
        <v>31</v>
      </c>
      <c r="B35" s="48">
        <v>840</v>
      </c>
      <c r="C35" s="48" t="s">
        <v>43</v>
      </c>
      <c r="D35" s="48" t="s">
        <v>33</v>
      </c>
      <c r="E35" s="48">
        <v>156</v>
      </c>
      <c r="F35" s="48">
        <v>171</v>
      </c>
      <c r="G35" s="48"/>
      <c r="H35" s="48"/>
      <c r="I35" s="48">
        <v>136</v>
      </c>
      <c r="J35" s="48">
        <v>171</v>
      </c>
      <c r="K35" s="48">
        <v>170</v>
      </c>
      <c r="L35" s="48">
        <v>178</v>
      </c>
      <c r="M35" s="48">
        <v>185</v>
      </c>
      <c r="N35" s="48">
        <v>152</v>
      </c>
      <c r="O35" s="48">
        <v>187</v>
      </c>
      <c r="P35" s="48">
        <v>196</v>
      </c>
      <c r="Q35" s="48">
        <v>137</v>
      </c>
      <c r="R35" s="48">
        <v>151</v>
      </c>
      <c r="S35" s="48">
        <v>175</v>
      </c>
      <c r="T35" s="48">
        <v>175</v>
      </c>
      <c r="U35" s="48">
        <v>160</v>
      </c>
      <c r="V35" s="48">
        <v>183</v>
      </c>
      <c r="W35" s="48">
        <v>118</v>
      </c>
      <c r="X35" s="48">
        <v>179</v>
      </c>
      <c r="Y35" s="48">
        <v>202</v>
      </c>
      <c r="Z35" s="48">
        <v>158</v>
      </c>
      <c r="AA35" s="48">
        <v>156</v>
      </c>
      <c r="AB35" s="48">
        <v>173</v>
      </c>
      <c r="AC35" s="48">
        <v>149</v>
      </c>
      <c r="AD35" s="48">
        <v>159</v>
      </c>
      <c r="AE35" s="48">
        <v>176</v>
      </c>
      <c r="AF35" s="48">
        <v>168</v>
      </c>
      <c r="AG35" s="48">
        <v>174</v>
      </c>
      <c r="AH35" s="48">
        <v>173</v>
      </c>
      <c r="AI35" s="49">
        <f t="shared" si="0"/>
        <v>1319</v>
      </c>
      <c r="AJ35" s="49">
        <f t="shared" si="1"/>
        <v>1661</v>
      </c>
      <c r="AK35" s="49">
        <f t="shared" si="2"/>
        <v>1688</v>
      </c>
      <c r="AL35" s="49">
        <f t="shared" si="3"/>
        <v>4668</v>
      </c>
      <c r="AM35" s="49">
        <f t="shared" si="4"/>
        <v>28</v>
      </c>
      <c r="AN35" s="50">
        <f t="shared" si="5"/>
        <v>166.71428571428572</v>
      </c>
    </row>
    <row r="36" spans="1:40" ht="12.75">
      <c r="A36" s="48">
        <v>32</v>
      </c>
      <c r="B36" s="48">
        <v>1902</v>
      </c>
      <c r="C36" s="51" t="s">
        <v>61</v>
      </c>
      <c r="D36" s="48" t="s">
        <v>36</v>
      </c>
      <c r="E36" s="51">
        <v>165</v>
      </c>
      <c r="F36" s="51">
        <v>191</v>
      </c>
      <c r="G36" s="51">
        <v>202</v>
      </c>
      <c r="H36" s="51">
        <v>158</v>
      </c>
      <c r="I36" s="51">
        <v>149</v>
      </c>
      <c r="J36" s="51">
        <v>139</v>
      </c>
      <c r="K36" s="51"/>
      <c r="L36" s="51"/>
      <c r="M36" s="51">
        <v>169</v>
      </c>
      <c r="N36" s="51">
        <v>159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>
        <v>153</v>
      </c>
      <c r="AB36" s="51">
        <v>132</v>
      </c>
      <c r="AC36" s="51">
        <v>145</v>
      </c>
      <c r="AD36" s="51">
        <v>143</v>
      </c>
      <c r="AE36" s="51">
        <v>144</v>
      </c>
      <c r="AF36" s="51">
        <v>182</v>
      </c>
      <c r="AG36" s="51">
        <v>225</v>
      </c>
      <c r="AH36" s="51">
        <v>178</v>
      </c>
      <c r="AI36" s="49">
        <f t="shared" si="0"/>
        <v>1332</v>
      </c>
      <c r="AJ36" s="49">
        <f t="shared" si="1"/>
        <v>0</v>
      </c>
      <c r="AK36" s="49">
        <f t="shared" si="2"/>
        <v>1302</v>
      </c>
      <c r="AL36" s="49">
        <f t="shared" si="3"/>
        <v>2634</v>
      </c>
      <c r="AM36" s="49">
        <f t="shared" si="4"/>
        <v>16</v>
      </c>
      <c r="AN36" s="50">
        <f t="shared" si="5"/>
        <v>164.625</v>
      </c>
    </row>
    <row r="37" spans="1:40" ht="12.75">
      <c r="A37" s="48">
        <v>33</v>
      </c>
      <c r="B37" s="48">
        <v>1903</v>
      </c>
      <c r="C37" s="48" t="s">
        <v>60</v>
      </c>
      <c r="D37" s="48" t="s">
        <v>36</v>
      </c>
      <c r="E37" s="48">
        <v>171</v>
      </c>
      <c r="F37" s="48">
        <v>189</v>
      </c>
      <c r="G37" s="48">
        <v>154</v>
      </c>
      <c r="H37" s="48">
        <v>151</v>
      </c>
      <c r="I37" s="48"/>
      <c r="J37" s="48"/>
      <c r="K37" s="48">
        <v>169</v>
      </c>
      <c r="L37" s="48">
        <v>138</v>
      </c>
      <c r="M37" s="48">
        <v>160</v>
      </c>
      <c r="N37" s="48">
        <v>149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>
        <v>160</v>
      </c>
      <c r="Z37" s="48">
        <v>152</v>
      </c>
      <c r="AA37" s="48"/>
      <c r="AB37" s="48"/>
      <c r="AC37" s="48">
        <v>176</v>
      </c>
      <c r="AD37" s="48">
        <v>161</v>
      </c>
      <c r="AE37" s="48">
        <v>180</v>
      </c>
      <c r="AF37" s="48">
        <v>233</v>
      </c>
      <c r="AG37" s="48">
        <v>167</v>
      </c>
      <c r="AH37" s="48">
        <v>118</v>
      </c>
      <c r="AI37" s="49">
        <f t="shared" si="0"/>
        <v>1281</v>
      </c>
      <c r="AJ37" s="49">
        <f t="shared" si="1"/>
        <v>0</v>
      </c>
      <c r="AK37" s="49">
        <f t="shared" si="2"/>
        <v>1347</v>
      </c>
      <c r="AL37" s="49">
        <f t="shared" si="3"/>
        <v>2628</v>
      </c>
      <c r="AM37" s="49">
        <f t="shared" si="4"/>
        <v>16</v>
      </c>
      <c r="AN37" s="50">
        <f t="shared" si="5"/>
        <v>164.25</v>
      </c>
    </row>
    <row r="38" spans="1:40" ht="12.75">
      <c r="A38" s="48">
        <v>34</v>
      </c>
      <c r="B38" s="48">
        <v>777</v>
      </c>
      <c r="C38" s="48" t="s">
        <v>70</v>
      </c>
      <c r="D38" s="48" t="s">
        <v>32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>
        <v>153</v>
      </c>
      <c r="P38" s="48">
        <v>173</v>
      </c>
      <c r="Q38" s="48">
        <v>191</v>
      </c>
      <c r="R38" s="48">
        <v>141</v>
      </c>
      <c r="S38" s="48"/>
      <c r="T38" s="48">
        <v>181</v>
      </c>
      <c r="U38" s="48">
        <v>160</v>
      </c>
      <c r="V38" s="48"/>
      <c r="W38" s="48">
        <v>137</v>
      </c>
      <c r="X38" s="48">
        <v>162</v>
      </c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0</v>
      </c>
      <c r="AJ38" s="49">
        <f t="shared" si="1"/>
        <v>1298</v>
      </c>
      <c r="AK38" s="49">
        <f t="shared" si="2"/>
        <v>0</v>
      </c>
      <c r="AL38" s="49">
        <f t="shared" si="3"/>
        <v>1298</v>
      </c>
      <c r="AM38" s="49">
        <f t="shared" si="4"/>
        <v>8</v>
      </c>
      <c r="AN38" s="50">
        <f t="shared" si="5"/>
        <v>162.25</v>
      </c>
    </row>
    <row r="39" spans="1:40" ht="12.75">
      <c r="A39" s="48">
        <v>35</v>
      </c>
      <c r="B39" s="48">
        <v>1407</v>
      </c>
      <c r="C39" s="48" t="s">
        <v>64</v>
      </c>
      <c r="D39" s="48" t="s">
        <v>37</v>
      </c>
      <c r="E39" s="48"/>
      <c r="F39" s="48"/>
      <c r="G39" s="48">
        <v>152</v>
      </c>
      <c r="H39" s="48">
        <v>163</v>
      </c>
      <c r="I39" s="48">
        <v>164</v>
      </c>
      <c r="J39" s="48">
        <v>166</v>
      </c>
      <c r="K39" s="48">
        <v>169</v>
      </c>
      <c r="L39" s="48">
        <v>144</v>
      </c>
      <c r="M39" s="48"/>
      <c r="N39" s="48"/>
      <c r="O39" s="48">
        <v>149</v>
      </c>
      <c r="P39" s="48">
        <v>176</v>
      </c>
      <c r="Q39" s="48">
        <v>174</v>
      </c>
      <c r="R39" s="48">
        <v>157</v>
      </c>
      <c r="S39" s="48">
        <v>148</v>
      </c>
      <c r="T39" s="48">
        <v>182</v>
      </c>
      <c r="U39" s="48">
        <v>158</v>
      </c>
      <c r="V39" s="48">
        <v>159</v>
      </c>
      <c r="W39" s="48">
        <v>170</v>
      </c>
      <c r="X39" s="48">
        <v>164</v>
      </c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958</v>
      </c>
      <c r="AJ39" s="49">
        <f t="shared" si="1"/>
        <v>1637</v>
      </c>
      <c r="AK39" s="49">
        <f t="shared" si="2"/>
        <v>0</v>
      </c>
      <c r="AL39" s="49">
        <f t="shared" si="3"/>
        <v>2595</v>
      </c>
      <c r="AM39" s="49">
        <f t="shared" si="4"/>
        <v>16</v>
      </c>
      <c r="AN39" s="50">
        <f t="shared" si="5"/>
        <v>162.1875</v>
      </c>
    </row>
    <row r="40" spans="1:40" ht="12.75">
      <c r="A40" s="48">
        <v>36</v>
      </c>
      <c r="B40" s="48">
        <v>2243</v>
      </c>
      <c r="C40" s="48" t="s">
        <v>75</v>
      </c>
      <c r="D40" s="48" t="s">
        <v>36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>
        <v>193</v>
      </c>
      <c r="Z40" s="48">
        <v>165</v>
      </c>
      <c r="AA40" s="48">
        <v>178</v>
      </c>
      <c r="AB40" s="48">
        <v>139</v>
      </c>
      <c r="AC40" s="48"/>
      <c r="AD40" s="48">
        <v>134</v>
      </c>
      <c r="AE40" s="48">
        <v>146</v>
      </c>
      <c r="AF40" s="48">
        <v>142</v>
      </c>
      <c r="AG40" s="48">
        <v>168</v>
      </c>
      <c r="AH40" s="48">
        <v>184</v>
      </c>
      <c r="AI40" s="49">
        <f t="shared" si="0"/>
        <v>0</v>
      </c>
      <c r="AJ40" s="49">
        <f t="shared" si="1"/>
        <v>0</v>
      </c>
      <c r="AK40" s="49">
        <f t="shared" si="2"/>
        <v>1449</v>
      </c>
      <c r="AL40" s="49">
        <f t="shared" si="3"/>
        <v>1449</v>
      </c>
      <c r="AM40" s="49">
        <f t="shared" si="4"/>
        <v>9</v>
      </c>
      <c r="AN40" s="50">
        <f t="shared" si="5"/>
        <v>161</v>
      </c>
    </row>
    <row r="41" spans="1:40" ht="12.75">
      <c r="A41" s="48">
        <v>37</v>
      </c>
      <c r="B41" s="48">
        <v>984</v>
      </c>
      <c r="C41" s="48" t="s">
        <v>58</v>
      </c>
      <c r="D41" s="48" t="s">
        <v>36</v>
      </c>
      <c r="E41" s="48">
        <v>147</v>
      </c>
      <c r="F41" s="48">
        <v>145</v>
      </c>
      <c r="G41" s="48"/>
      <c r="H41" s="48"/>
      <c r="I41" s="48">
        <v>165</v>
      </c>
      <c r="J41" s="48">
        <v>150</v>
      </c>
      <c r="K41" s="48">
        <v>168</v>
      </c>
      <c r="L41" s="48">
        <v>187</v>
      </c>
      <c r="M41" s="48">
        <v>182</v>
      </c>
      <c r="N41" s="48">
        <v>158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>
        <v>173</v>
      </c>
      <c r="Z41" s="48">
        <v>124</v>
      </c>
      <c r="AA41" s="48">
        <v>146</v>
      </c>
      <c r="AB41" s="48">
        <v>95</v>
      </c>
      <c r="AC41" s="48">
        <v>124</v>
      </c>
      <c r="AD41" s="48"/>
      <c r="AE41" s="48"/>
      <c r="AF41" s="48"/>
      <c r="AG41" s="48"/>
      <c r="AH41" s="48"/>
      <c r="AI41" s="49">
        <f t="shared" si="0"/>
        <v>1302</v>
      </c>
      <c r="AJ41" s="49">
        <f t="shared" si="1"/>
        <v>0</v>
      </c>
      <c r="AK41" s="49">
        <f t="shared" si="2"/>
        <v>662</v>
      </c>
      <c r="AL41" s="49">
        <f t="shared" si="3"/>
        <v>1964</v>
      </c>
      <c r="AM41" s="49">
        <f t="shared" si="4"/>
        <v>13</v>
      </c>
      <c r="AN41" s="50">
        <f t="shared" si="5"/>
        <v>151.07692307692307</v>
      </c>
    </row>
    <row r="42" spans="1:40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2008-2009
2a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2009-04-22T11:47:01Z</cp:lastPrinted>
  <dcterms:created xsi:type="dcterms:W3CDTF">1999-10-03T14:06:37Z</dcterms:created>
  <dcterms:modified xsi:type="dcterms:W3CDTF">2009-04-22T11:47:05Z</dcterms:modified>
  <cp:category/>
  <cp:version/>
  <cp:contentType/>
  <cp:contentStatus/>
</cp:coreProperties>
</file>